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lougher\Desktop\"/>
    </mc:Choice>
  </mc:AlternateContent>
  <bookViews>
    <workbookView xWindow="0" yWindow="60" windowWidth="23040" windowHeight="8700" activeTab="1"/>
  </bookViews>
  <sheets>
    <sheet name="_ReadMe" sheetId="4" r:id="rId1"/>
    <sheet name="Chars,Relics" sheetId="1" r:id="rId2"/>
    <sheet name="5(+)Star,Talis" sheetId="2" r:id="rId3"/>
    <sheet name="Dungeons" sheetId="3" r:id="rId4"/>
  </sheets>
  <calcPr calcId="162913"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V9" i="1" l="1"/>
  <c r="V10" i="1"/>
  <c r="V6" i="1"/>
  <c r="V21" i="1"/>
  <c r="V20" i="1"/>
  <c r="V3" i="1"/>
  <c r="V4" i="1"/>
  <c r="V5" i="1"/>
  <c r="V7" i="1"/>
  <c r="V8" i="1"/>
  <c r="V11" i="1"/>
  <c r="V12" i="1"/>
  <c r="V13" i="1"/>
  <c r="V14" i="1"/>
  <c r="V15" i="1"/>
  <c r="V16" i="1"/>
  <c r="V17" i="1"/>
  <c r="V18" i="1"/>
  <c r="V19" i="1"/>
  <c r="V22" i="1"/>
  <c r="V23" i="1"/>
  <c r="V24" i="1"/>
  <c r="V25" i="1"/>
  <c r="V26" i="1"/>
  <c r="V27" i="1"/>
  <c r="AJ16" i="1"/>
  <c r="AJ15" i="1"/>
  <c r="AJ14" i="1"/>
  <c r="AI16" i="1"/>
  <c r="AI15" i="1"/>
  <c r="AI14" i="1"/>
  <c r="AH16" i="1"/>
  <c r="AH15" i="1"/>
  <c r="AH14" i="1"/>
  <c r="AG15" i="1"/>
  <c r="AG16" i="1"/>
  <c r="AG14" i="1"/>
  <c r="AF16" i="1"/>
  <c r="AF15" i="1"/>
  <c r="AF14" i="1"/>
  <c r="AE16" i="1"/>
  <c r="AE15" i="1"/>
  <c r="AE14" i="1"/>
  <c r="AA28" i="1"/>
  <c r="V2" i="1"/>
  <c r="AJ11" i="1"/>
  <c r="R28" i="1"/>
  <c r="S28" i="1"/>
  <c r="T28" i="1"/>
  <c r="U28" i="1"/>
  <c r="W28" i="1"/>
  <c r="X28" i="1"/>
  <c r="Y28" i="1"/>
  <c r="Z28" i="1"/>
  <c r="Q28" i="1"/>
  <c r="P28" i="1"/>
  <c r="AG11" i="1"/>
  <c r="AG12" i="1"/>
  <c r="AG13" i="1"/>
  <c r="AI8" i="1"/>
  <c r="AH8" i="1"/>
  <c r="AF8" i="1"/>
  <c r="AG8" i="1"/>
  <c r="AE8" i="1"/>
  <c r="AD8" i="1"/>
  <c r="AJ8" i="1"/>
  <c r="AJ3" i="1"/>
  <c r="AJ4" i="1"/>
  <c r="AJ5" i="1"/>
  <c r="AJ6" i="1"/>
  <c r="AJ7" i="1"/>
  <c r="AJ2" i="1"/>
  <c r="AE11" i="1"/>
  <c r="AF13" i="1"/>
  <c r="AH13" i="1"/>
  <c r="AI13" i="1"/>
  <c r="AF12" i="1"/>
  <c r="AH12" i="1"/>
  <c r="AI12" i="1"/>
  <c r="AI11" i="1"/>
  <c r="AH11" i="1"/>
  <c r="AF11" i="1"/>
  <c r="AE12" i="1"/>
  <c r="AJ13" i="1"/>
  <c r="AE13" i="1"/>
  <c r="AJ12" i="1"/>
  <c r="V28" i="1"/>
</calcChain>
</file>

<file path=xl/sharedStrings.xml><?xml version="1.0" encoding="utf-8"?>
<sst xmlns="http://schemas.openxmlformats.org/spreadsheetml/2006/main" count="2249" uniqueCount="735">
  <si>
    <t>W</t>
  </si>
  <si>
    <t>M</t>
  </si>
  <si>
    <t>S</t>
  </si>
  <si>
    <t>G</t>
  </si>
  <si>
    <t>A</t>
  </si>
  <si>
    <t>Coalgiver Eddie</t>
  </si>
  <si>
    <t>Eddie (Holy Smoke)</t>
  </si>
  <si>
    <t>Run to the Hills Eddie</t>
  </si>
  <si>
    <t>Shaman Eddie</t>
  </si>
  <si>
    <t>Trooper Eddie</t>
  </si>
  <si>
    <t>X</t>
  </si>
  <si>
    <t>Fear of the Dark Eddie</t>
  </si>
  <si>
    <t>Mummy Eddie</t>
  </si>
  <si>
    <t>Pharoah Eddie</t>
  </si>
  <si>
    <t>Viking Eddie</t>
  </si>
  <si>
    <t>Carriage Rider Eddie</t>
  </si>
  <si>
    <t>Edward the Great</t>
  </si>
  <si>
    <t>Grim Reaper Eddie</t>
  </si>
  <si>
    <t>Mystic Eddie</t>
  </si>
  <si>
    <t>Seventh Son Eddie</t>
  </si>
  <si>
    <t>Speed of Light Eddie</t>
  </si>
  <si>
    <t>Wicker Man Eddie</t>
  </si>
  <si>
    <t>Cyborg Eddie</t>
  </si>
  <si>
    <t>Hallowed Eddie</t>
  </si>
  <si>
    <t>Navigator Eddie</t>
  </si>
  <si>
    <t>Soldier Eddie</t>
  </si>
  <si>
    <t>Tailgunner Eddie</t>
  </si>
  <si>
    <t>Eternity Eddie</t>
  </si>
  <si>
    <t>Rainmaker Eddie</t>
  </si>
  <si>
    <t>Storm Eddie</t>
  </si>
  <si>
    <t>Eddies</t>
  </si>
  <si>
    <t>Allied Bomber Boy</t>
  </si>
  <si>
    <t>Allied Soldier</t>
  </si>
  <si>
    <t>Angel of Fear</t>
  </si>
  <si>
    <t>Angel of Mercy</t>
  </si>
  <si>
    <t>Angel of Pain</t>
  </si>
  <si>
    <t>Angel of Strife</t>
  </si>
  <si>
    <t>Artillery Dog</t>
  </si>
  <si>
    <t>Astra, Valkyrie Slayer</t>
  </si>
  <si>
    <t>Axis Bomber Boy</t>
  </si>
  <si>
    <t>Axis Soldier</t>
  </si>
  <si>
    <t>Bastion</t>
  </si>
  <si>
    <t>Beelzebub</t>
  </si>
  <si>
    <t>Burning Mummy Dog</t>
  </si>
  <si>
    <t>Cheering Wickerdeer</t>
  </si>
  <si>
    <t>Child of the Damned</t>
  </si>
  <si>
    <t>Chopper</t>
  </si>
  <si>
    <t>Corrupt Droid</t>
  </si>
  <si>
    <t>Corrupt General</t>
  </si>
  <si>
    <t>Corrupt Owl Cultist</t>
  </si>
  <si>
    <t>Corrupt Ox Cultist</t>
  </si>
  <si>
    <t>Corrupt Rescuer</t>
  </si>
  <si>
    <t>Crimson Pharoah Dog</t>
  </si>
  <si>
    <t>Cultist Warden</t>
  </si>
  <si>
    <t>Cyborg "The Bird"</t>
  </si>
  <si>
    <t>Demon Dog</t>
  </si>
  <si>
    <t>Demon Spawn</t>
  </si>
  <si>
    <t>Desert Golem</t>
  </si>
  <si>
    <t>Desert Guardian</t>
  </si>
  <si>
    <t>Desert Marauder</t>
  </si>
  <si>
    <t>Desert Rider</t>
  </si>
  <si>
    <t>Desert Sniper</t>
  </si>
  <si>
    <t>Desert Warrior</t>
  </si>
  <si>
    <t>Dog of War</t>
  </si>
  <si>
    <t>Eda, Valkyrie Knight</t>
  </si>
  <si>
    <t>Elf of the Damned</t>
  </si>
  <si>
    <t>Festive Wickerdeer</t>
  </si>
  <si>
    <t>Gemini Castor</t>
  </si>
  <si>
    <t>Gemini Pollux</t>
  </si>
  <si>
    <t>Golden Pharoah Dog</t>
  </si>
  <si>
    <t>Golden Son</t>
  </si>
  <si>
    <t>Gunner Dog</t>
  </si>
  <si>
    <t>Harpy</t>
  </si>
  <si>
    <t>Haunted Pumpkin</t>
  </si>
  <si>
    <t>Hellhound</t>
  </si>
  <si>
    <t>Hellraiser</t>
  </si>
  <si>
    <t>Hunter Wickerdeer</t>
  </si>
  <si>
    <t>Kari, Valkyrie Siren</t>
  </si>
  <si>
    <t>Killers "The Bird"</t>
  </si>
  <si>
    <t>Lady Azov</t>
  </si>
  <si>
    <t>Lilith</t>
  </si>
  <si>
    <t>Masked Harpy</t>
  </si>
  <si>
    <t>Mayan Priestess</t>
  </si>
  <si>
    <t>Newborn of Light</t>
  </si>
  <si>
    <t>Pharoah "The Bird"</t>
  </si>
  <si>
    <t>Pharoah Dog</t>
  </si>
  <si>
    <t>Pharoah Dog King</t>
  </si>
  <si>
    <t>Possessed Rockets</t>
  </si>
  <si>
    <t>Possessed Snowman</t>
  </si>
  <si>
    <t>Pyro Soldier</t>
  </si>
  <si>
    <t>Ragna, Valkyrie Hunter</t>
  </si>
  <si>
    <t>Rocket Dog</t>
  </si>
  <si>
    <t>Shaman "The Bird"</t>
  </si>
  <si>
    <t>Souless Demon</t>
  </si>
  <si>
    <t>The Alchemist</t>
  </si>
  <si>
    <t>The Cannoneer</t>
  </si>
  <si>
    <t>The Clairvoyant</t>
  </si>
  <si>
    <t>The Nomad</t>
  </si>
  <si>
    <t>The Prisoner</t>
  </si>
  <si>
    <t>The Wicker Man</t>
  </si>
  <si>
    <t>The Witch Doctor</t>
  </si>
  <si>
    <t>Trickster</t>
  </si>
  <si>
    <t>Troll</t>
  </si>
  <si>
    <t>Undead Allied Soldier</t>
  </si>
  <si>
    <t>Undead Axis Soldier</t>
  </si>
  <si>
    <t>Undead Crimean Soldier</t>
  </si>
  <si>
    <t>Undead Rescuer</t>
  </si>
  <si>
    <t>Warlord</t>
  </si>
  <si>
    <t>Wicker Golem</t>
  </si>
  <si>
    <t>Rock Golem</t>
  </si>
  <si>
    <t>Wickerdog King</t>
  </si>
  <si>
    <t>Wickerdog of Night</t>
  </si>
  <si>
    <t>Wickerdog Queen</t>
  </si>
  <si>
    <t>Wrath</t>
  </si>
  <si>
    <t>Doomsday Eddie</t>
  </si>
  <si>
    <t>Beast Eddie</t>
  </si>
  <si>
    <t>Iron Eddie</t>
  </si>
  <si>
    <t>Piece of Mind Eddie</t>
  </si>
  <si>
    <t>Alexander Eddier</t>
  </si>
  <si>
    <t>Vampire Hunter Eddie</t>
  </si>
  <si>
    <t>Clansman Eddie</t>
  </si>
  <si>
    <t>Samurai Eddie</t>
  </si>
  <si>
    <t>Visions Eddie</t>
  </si>
  <si>
    <t>Aces High Eddie</t>
  </si>
  <si>
    <t>Krampus</t>
  </si>
  <si>
    <t>Goddess Aset</t>
  </si>
  <si>
    <t>Val, Valkyrie Guardian</t>
  </si>
  <si>
    <t>Valentine's Heart</t>
  </si>
  <si>
    <t>Magnificent Gold Idol</t>
  </si>
  <si>
    <t>Ultimate Sacrificial Heart</t>
  </si>
  <si>
    <t>Great Gold Idol</t>
  </si>
  <si>
    <t>Strong Sacrificial Heart</t>
  </si>
  <si>
    <t>Gold Idol</t>
  </si>
  <si>
    <t>Sacrificial Heart</t>
  </si>
  <si>
    <t>Alliance General</t>
  </si>
  <si>
    <t>Family</t>
  </si>
  <si>
    <t>Precious</t>
  </si>
  <si>
    <t>The Beast</t>
  </si>
  <si>
    <t>Seasonal-Christmas</t>
  </si>
  <si>
    <t>Story4-Demon</t>
  </si>
  <si>
    <t>Story1-Cultist</t>
  </si>
  <si>
    <t>Story2-Desert</t>
  </si>
  <si>
    <t>Story3-Bomber</t>
  </si>
  <si>
    <t>Story3-Soldier</t>
  </si>
  <si>
    <t>Story3-Weapon</t>
  </si>
  <si>
    <t>Seasonal-Halloween</t>
  </si>
  <si>
    <t>Story2-Harpy</t>
  </si>
  <si>
    <t>Special</t>
  </si>
  <si>
    <t>Story2-Desert2</t>
  </si>
  <si>
    <t>Story2-Desert2(sp)</t>
  </si>
  <si>
    <t>Wickerdog of Day</t>
  </si>
  <si>
    <t>Horus</t>
  </si>
  <si>
    <t>Death Dog</t>
  </si>
  <si>
    <t>Relics</t>
  </si>
  <si>
    <t>Health</t>
  </si>
  <si>
    <t>Attack</t>
  </si>
  <si>
    <t>Magic</t>
  </si>
  <si>
    <t>Defence</t>
  </si>
  <si>
    <t>Mag Res</t>
  </si>
  <si>
    <t>Allies</t>
  </si>
  <si>
    <t>Corrupted Ox Soul</t>
  </si>
  <si>
    <t>Story1-Soul</t>
  </si>
  <si>
    <t>Wolf Cultist</t>
  </si>
  <si>
    <t>Owl Cultist</t>
  </si>
  <si>
    <t>Crimson Hourglass</t>
  </si>
  <si>
    <t>Story2-Hourglass</t>
  </si>
  <si>
    <t>Pharaoh Sun Spirit</t>
  </si>
  <si>
    <t>Story2-Spirit</t>
  </si>
  <si>
    <t>Dark Hourglass</t>
  </si>
  <si>
    <t>Sandworm</t>
  </si>
  <si>
    <t>Story2-Sandworm</t>
  </si>
  <si>
    <t>Hourglass</t>
  </si>
  <si>
    <t>Pharaoh Sand Spirit</t>
  </si>
  <si>
    <t>Pharaoh Water Spirit</t>
  </si>
  <si>
    <t>Undead Guardian</t>
  </si>
  <si>
    <t>Story2-Undead</t>
  </si>
  <si>
    <t>Undead Hunter</t>
  </si>
  <si>
    <t>Corrupt Harpy</t>
  </si>
  <si>
    <t>Mummy Dog</t>
  </si>
  <si>
    <t>Undead Marauder</t>
  </si>
  <si>
    <t>Meathead</t>
  </si>
  <si>
    <t>Possessed Mine</t>
  </si>
  <si>
    <t>Possessed Rifle</t>
  </si>
  <si>
    <t>Voidling</t>
  </si>
  <si>
    <t>Dark Voidling</t>
  </si>
  <si>
    <t>Light Voidling</t>
  </si>
  <si>
    <t>Imp</t>
  </si>
  <si>
    <t>Hell Dice</t>
  </si>
  <si>
    <t>Chattering Skulls</t>
  </si>
  <si>
    <t>Possessed Machinegun</t>
  </si>
  <si>
    <t>Story1-Cultist2</t>
  </si>
  <si>
    <t>Story1-Cultist(sp)</t>
  </si>
  <si>
    <t>Story3x4-Demon</t>
  </si>
  <si>
    <t>Story3-Soldier2</t>
  </si>
  <si>
    <t>Story3-Soldier3</t>
  </si>
  <si>
    <t>Story4-Angel</t>
  </si>
  <si>
    <t>Story1-Golem</t>
  </si>
  <si>
    <t>Story2-Golem</t>
  </si>
  <si>
    <t>Cultist Cleric</t>
  </si>
  <si>
    <t>x</t>
  </si>
  <si>
    <t>Seasonal-ChristmasW</t>
  </si>
  <si>
    <t>Set</t>
  </si>
  <si>
    <t>Benjamin Breeg</t>
  </si>
  <si>
    <t>Osiris</t>
  </si>
  <si>
    <t>Crusader Eddie</t>
  </si>
  <si>
    <t>Daedalus</t>
  </si>
  <si>
    <t>Icarus</t>
  </si>
  <si>
    <t>Total</t>
  </si>
  <si>
    <t>Characters</t>
  </si>
  <si>
    <t>All</t>
  </si>
  <si>
    <t>Story1-Dog</t>
  </si>
  <si>
    <t>Story2-Dog</t>
  </si>
  <si>
    <t>Story3-Dog</t>
  </si>
  <si>
    <t>Story4-Dog</t>
  </si>
  <si>
    <t>Story4-Angel(sp)</t>
  </si>
  <si>
    <t>Rift-BNW</t>
  </si>
  <si>
    <t>Rift-LoL</t>
  </si>
  <si>
    <t>Rift-BNW(Val)</t>
  </si>
  <si>
    <t>Story1-Boss</t>
  </si>
  <si>
    <t>Story2-Boss</t>
  </si>
  <si>
    <t>Story3-Boss</t>
  </si>
  <si>
    <t>Story4-Boss</t>
  </si>
  <si>
    <t>Reward-Eternity</t>
  </si>
  <si>
    <t>Reward-Trooper</t>
  </si>
  <si>
    <t>Reward-Vortex</t>
  </si>
  <si>
    <t>Reward-Dog</t>
  </si>
  <si>
    <t>Baronness Redan</t>
  </si>
  <si>
    <t>(# Eddies)</t>
  </si>
  <si>
    <t>(# Allies)</t>
  </si>
  <si>
    <t>(# Total)</t>
  </si>
  <si>
    <t>FC</t>
  </si>
  <si>
    <t>Chattering Skull</t>
  </si>
  <si>
    <t>Charlotte</t>
  </si>
  <si>
    <t>Phantom Eddie</t>
  </si>
  <si>
    <t>The Count</t>
  </si>
  <si>
    <t>The Madam</t>
  </si>
  <si>
    <t>R</t>
  </si>
  <si>
    <t>Event-Evolution(Bird)</t>
  </si>
  <si>
    <t>Frontier Eddie</t>
  </si>
  <si>
    <t>Samurai Emperor Eddie</t>
  </si>
  <si>
    <t>Ibuki, Shinobi Ranger</t>
  </si>
  <si>
    <t>Ichiyo, Shinobi Medic</t>
  </si>
  <si>
    <t>Koku, Shinobi Bandit</t>
  </si>
  <si>
    <t>Kurenai, Shinobi Rogue</t>
  </si>
  <si>
    <t>Musashi</t>
  </si>
  <si>
    <t>Ev</t>
  </si>
  <si>
    <t>GA</t>
  </si>
  <si>
    <t>Minazuki, Shinobi Spy</t>
  </si>
  <si>
    <t>Killers Eddie</t>
  </si>
  <si>
    <t>The Killer</t>
  </si>
  <si>
    <t>Story5-Boss</t>
  </si>
  <si>
    <t>Derby Demon</t>
  </si>
  <si>
    <t>Queen's Guard</t>
  </si>
  <si>
    <t>Story5-London</t>
  </si>
  <si>
    <t>Demon Officer</t>
  </si>
  <si>
    <t>Savage Reaper</t>
  </si>
  <si>
    <t>London Officer</t>
  </si>
  <si>
    <t>Banshee</t>
  </si>
  <si>
    <t>Story5-Gang</t>
  </si>
  <si>
    <t>Needed</t>
  </si>
  <si>
    <t>Nutcracker</t>
  </si>
  <si>
    <t>The Ancient Mariner</t>
  </si>
  <si>
    <t>Convict</t>
  </si>
  <si>
    <t>Bass Eddie</t>
  </si>
  <si>
    <t>L</t>
  </si>
  <si>
    <t>Sekhmet</t>
  </si>
  <si>
    <t>Shadow Wicker Man Eddie</t>
  </si>
  <si>
    <t>The Ferryman</t>
  </si>
  <si>
    <t>Seasonal-Valentine</t>
  </si>
  <si>
    <t>Iron Maiden Eddie</t>
  </si>
  <si>
    <t>Prison Cook</t>
  </si>
  <si>
    <t>The Killer Prime</t>
  </si>
  <si>
    <t>The Killer Beast</t>
  </si>
  <si>
    <t>Anubis</t>
  </si>
  <si>
    <t>Pharoah Ramases Eddie</t>
  </si>
  <si>
    <t>Seasonal-HalloweenPhantom</t>
  </si>
  <si>
    <t>Number of the Beast Eddie</t>
  </si>
  <si>
    <t>Sirius, Cosmic Wolf</t>
  </si>
  <si>
    <t>Virtual XI Eddie</t>
  </si>
  <si>
    <t>AMPA Robo Scout</t>
  </si>
  <si>
    <t>Rift-BNW(Futureal)</t>
  </si>
  <si>
    <t>MACLO Robo Scout</t>
  </si>
  <si>
    <t>SACRO Robo Scout</t>
  </si>
  <si>
    <t>Necropolis</t>
  </si>
  <si>
    <t>Angel of Death</t>
  </si>
  <si>
    <t>Raven Witch</t>
  </si>
  <si>
    <t>Wicker Ox Cultist</t>
  </si>
  <si>
    <t>Wicker Owl Cultist</t>
  </si>
  <si>
    <t>Wicker Wolf Cultist</t>
  </si>
  <si>
    <t>Gangland Eddie</t>
  </si>
  <si>
    <t>Angel Eddie</t>
  </si>
  <si>
    <t>Gambler Eddie</t>
  </si>
  <si>
    <t>Executioner Eddie</t>
  </si>
  <si>
    <t>Heirophant</t>
  </si>
  <si>
    <t>Event-Esoteric</t>
  </si>
  <si>
    <t>Corrupt Feldmarschall</t>
  </si>
  <si>
    <t>Aces Bomber Eddie</t>
  </si>
  <si>
    <t>Bomber Boy</t>
  </si>
  <si>
    <t>Story3-Bomber(sp)</t>
  </si>
  <si>
    <t>Virus Eddie</t>
  </si>
  <si>
    <t>U.S. Cavalry Eddie</t>
  </si>
  <si>
    <t>Crimean Soldier</t>
  </si>
  <si>
    <t>Major Malakhov</t>
  </si>
  <si>
    <t>War Golem</t>
  </si>
  <si>
    <t>Magma Beast Eddie</t>
  </si>
  <si>
    <t>Wrathchild</t>
  </si>
  <si>
    <t>Minotaur</t>
  </si>
  <si>
    <t>Flight of Icarus Eddie</t>
  </si>
  <si>
    <t>Procyon, Cosmic Wolf</t>
  </si>
  <si>
    <t>Ally</t>
  </si>
  <si>
    <t>Ed Hunter</t>
  </si>
  <si>
    <t>Where Eagles Dare Eddie</t>
  </si>
  <si>
    <t>Lord of Light</t>
  </si>
  <si>
    <t>Lamia, Reaper Boss</t>
  </si>
  <si>
    <t>2019 Tour Eddie</t>
  </si>
  <si>
    <t>Shardborne</t>
  </si>
  <si>
    <t>Dark Lilith</t>
  </si>
  <si>
    <t>Football Eddie (Argentina)</t>
  </si>
  <si>
    <t>Football Eddie (Brazil)</t>
  </si>
  <si>
    <t>Football Eddie (Chile)</t>
  </si>
  <si>
    <t>Football Eddie (Mexico)</t>
  </si>
  <si>
    <t>Football Eddie (West Ham)</t>
  </si>
  <si>
    <t>Lone Star Eddie</t>
  </si>
  <si>
    <t>$$</t>
  </si>
  <si>
    <t>Lucifer</t>
  </si>
  <si>
    <t>Cosmic Golden Son</t>
  </si>
  <si>
    <t>Cosmic Lord of Light</t>
  </si>
  <si>
    <t>Cosmic Newborne of Light</t>
  </si>
  <si>
    <t>Onyx Son (G)</t>
  </si>
  <si>
    <t>Onyx Son (A)</t>
  </si>
  <si>
    <t>Van Helsing Eddie</t>
  </si>
  <si>
    <t>The Count, Dracula</t>
  </si>
  <si>
    <t>Seasonal-HalloweenDrac</t>
  </si>
  <si>
    <t>Werewolf</t>
  </si>
  <si>
    <t>Fallen Icarus Eddie</t>
  </si>
  <si>
    <t>Voidling (S) **COMMON**</t>
  </si>
  <si>
    <t>Moonchild</t>
  </si>
  <si>
    <t>XX</t>
  </si>
  <si>
    <t>Column1</t>
  </si>
  <si>
    <t>Wicker Owl Evolved</t>
  </si>
  <si>
    <t>Wicker Ox Evolved</t>
  </si>
  <si>
    <t>Wicker Wolf Evolved</t>
  </si>
  <si>
    <t>Guy Fawkes Eddie</t>
  </si>
  <si>
    <t>Oni Eddie</t>
  </si>
  <si>
    <t>Dungeon-Labyrinth</t>
  </si>
  <si>
    <t>Dungeon-Trooper</t>
  </si>
  <si>
    <t>Dungeon-Daily</t>
  </si>
  <si>
    <t>Dungeon-Mayan</t>
  </si>
  <si>
    <t>Dungeon-RavensAltar</t>
  </si>
  <si>
    <t>Dungeon-Airstrip</t>
  </si>
  <si>
    <t>Rift-LoL(Dungeon)</t>
  </si>
  <si>
    <t>Dungeon-Gangland</t>
  </si>
  <si>
    <t>Irigami, Dog Spirit </t>
  </si>
  <si>
    <t>Ingami, Dog Spirit</t>
  </si>
  <si>
    <t>Mitsuko, Cosmic Shinobi</t>
  </si>
  <si>
    <t>Inugami, Dog Spirit</t>
  </si>
  <si>
    <t>H</t>
  </si>
  <si>
    <t>Eternal Champion Eddie</t>
  </si>
  <si>
    <t>DarkStar Clairvoyant</t>
  </si>
  <si>
    <t>Demon Prince Beelzebub</t>
  </si>
  <si>
    <t>Demon Prince Wrath</t>
  </si>
  <si>
    <t>Dungeon-Eternal</t>
  </si>
  <si>
    <t>Bounty Hunter Eddie</t>
  </si>
  <si>
    <t>Thor Eddie</t>
  </si>
  <si>
    <t>Gunnr, Valhalla Maiden</t>
  </si>
  <si>
    <t>Ghost of Christmas Giving</t>
  </si>
  <si>
    <t>Tiny Tim</t>
  </si>
  <si>
    <t>Scrooge Eddie</t>
  </si>
  <si>
    <t>Seasonal-ChristmasCarol</t>
  </si>
  <si>
    <t>Ghost of Christmas Future</t>
  </si>
  <si>
    <t>Ghost of Christmas Past</t>
  </si>
  <si>
    <t>Ghost of Christmas Present</t>
  </si>
  <si>
    <t>Ghost of Jacob Marley</t>
  </si>
  <si>
    <t>Mystic Flame Eddie</t>
  </si>
  <si>
    <t>Madam Fortune</t>
  </si>
  <si>
    <t>Event-DarkOmens</t>
  </si>
  <si>
    <t>Plague Doctor Harpy</t>
  </si>
  <si>
    <t>Reward-Gauntlet1</t>
  </si>
  <si>
    <t>Reward-Gauntlet5</t>
  </si>
  <si>
    <t>Reward-Gauntlet3</t>
  </si>
  <si>
    <t>Reward-Gauntlet2</t>
  </si>
  <si>
    <t>Reward-Gauntlet4</t>
  </si>
  <si>
    <t>Onyx Son</t>
  </si>
  <si>
    <t>F</t>
  </si>
  <si>
    <t>Caria, Woman in Uniform</t>
  </si>
  <si>
    <t>Domino, Woman in Uniform</t>
  </si>
  <si>
    <t>Dungeon-RamesesTomb</t>
  </si>
  <si>
    <t>Scream for Me Eddie</t>
  </si>
  <si>
    <t>Scream For Me Eddie</t>
  </si>
  <si>
    <t>Eddie</t>
  </si>
  <si>
    <t>Class</t>
  </si>
  <si>
    <t>T Set 1</t>
  </si>
  <si>
    <t>T Set 2</t>
  </si>
  <si>
    <t>T Set 3</t>
  </si>
  <si>
    <t>Star</t>
  </si>
  <si>
    <t>Y</t>
  </si>
  <si>
    <t>Persecution</t>
  </si>
  <si>
    <t>Alexander Eddie</t>
  </si>
  <si>
    <t>Valor</t>
  </si>
  <si>
    <t>Flash</t>
  </si>
  <si>
    <t>Ascension</t>
  </si>
  <si>
    <t>Immunity</t>
  </si>
  <si>
    <t>Trap</t>
  </si>
  <si>
    <t>Strike</t>
  </si>
  <si>
    <t>Nightmare</t>
  </si>
  <si>
    <t>Thorn</t>
  </si>
  <si>
    <t>Guard</t>
  </si>
  <si>
    <t>Meteor</t>
  </si>
  <si>
    <t>Primordial</t>
  </si>
  <si>
    <t>Benjamin Breeg Eddie</t>
  </si>
  <si>
    <t>Grail</t>
  </si>
  <si>
    <t>Final Frontier Eddie</t>
  </si>
  <si>
    <t>Eternal</t>
  </si>
  <si>
    <t>Serenity</t>
  </si>
  <si>
    <t>Sacred</t>
  </si>
  <si>
    <t>Frontier</t>
  </si>
  <si>
    <t>C-WT2 (Ascension)</t>
  </si>
  <si>
    <t>Paralysis</t>
  </si>
  <si>
    <t>Brave</t>
  </si>
  <si>
    <t>Skills?</t>
  </si>
  <si>
    <t>Celestial</t>
  </si>
  <si>
    <t>Fortune</t>
  </si>
  <si>
    <t>Mark</t>
  </si>
  <si>
    <t>C-BT2 (Ascension)</t>
  </si>
  <si>
    <t>Life</t>
  </si>
  <si>
    <t>Fate</t>
  </si>
  <si>
    <t>Angel</t>
  </si>
  <si>
    <t>Alchemy</t>
  </si>
  <si>
    <t>Oracle</t>
  </si>
  <si>
    <t>Ace's Bomber Eddie</t>
  </si>
  <si>
    <t>Radiant</t>
  </si>
  <si>
    <t>Aces High Eddi</t>
  </si>
  <si>
    <t>Tranquility</t>
  </si>
  <si>
    <t>Reaper</t>
  </si>
  <si>
    <t>Yin</t>
  </si>
  <si>
    <t>Yang</t>
  </si>
  <si>
    <t>Hollowed Eddi</t>
  </si>
  <si>
    <t>Saint</t>
  </si>
  <si>
    <t>Blind</t>
  </si>
  <si>
    <t>Resiliance</t>
  </si>
  <si>
    <t>Crystal</t>
  </si>
  <si>
    <t>Stone</t>
  </si>
  <si>
    <t>Ruin</t>
  </si>
  <si>
    <t>Vampire</t>
  </si>
  <si>
    <t>Labyrinth</t>
  </si>
  <si>
    <t>Assassin</t>
  </si>
  <si>
    <t>Titan</t>
  </si>
  <si>
    <t>Hex</t>
  </si>
  <si>
    <t>Purge</t>
  </si>
  <si>
    <t>Immortal</t>
  </si>
  <si>
    <t>C-WT2 (Echo)</t>
  </si>
  <si>
    <t>Orbit</t>
  </si>
  <si>
    <t>Singularity</t>
  </si>
  <si>
    <t>Forge</t>
  </si>
  <si>
    <t>C-YT1 (Ascension)</t>
  </si>
  <si>
    <t>Space</t>
  </si>
  <si>
    <t>Gravity</t>
  </si>
  <si>
    <t>Viper</t>
  </si>
  <si>
    <t>C-YT1 (Chance)</t>
  </si>
  <si>
    <t>Arifact</t>
  </si>
  <si>
    <t>Prime</t>
  </si>
  <si>
    <t>Inspiration</t>
  </si>
  <si>
    <t>Eternity</t>
  </si>
  <si>
    <t>C-BT2 (Void)</t>
  </si>
  <si>
    <t>C-PT1 (Ascension)</t>
  </si>
  <si>
    <t>Steel</t>
  </si>
  <si>
    <t>Energy</t>
  </si>
  <si>
    <t>Void</t>
  </si>
  <si>
    <t>Charlott</t>
  </si>
  <si>
    <t>Hell Hound</t>
  </si>
  <si>
    <t>Echo</t>
  </si>
  <si>
    <t>Strength</t>
  </si>
  <si>
    <t>Holy</t>
  </si>
  <si>
    <t>Boost</t>
  </si>
  <si>
    <t>Freeze</t>
  </si>
  <si>
    <t>Power</t>
  </si>
  <si>
    <t>Pharoah Sun Spirit</t>
  </si>
  <si>
    <t>Penance</t>
  </si>
  <si>
    <t>Shaman 'The Bird'</t>
  </si>
  <si>
    <t>Venom</t>
  </si>
  <si>
    <t>Penetrating</t>
  </si>
  <si>
    <t>Advantage</t>
  </si>
  <si>
    <t>C-PT2 (Freeze)</t>
  </si>
  <si>
    <t>Chance</t>
  </si>
  <si>
    <t>Future</t>
  </si>
  <si>
    <t>Warp</t>
  </si>
  <si>
    <t>C-BT2 (Advantage)</t>
  </si>
  <si>
    <t>Ichiyou, Shinobi Medic</t>
  </si>
  <si>
    <t>Greed</t>
  </si>
  <si>
    <t>Maclo, Robo Scout</t>
  </si>
  <si>
    <t>Pharoah 'The Bird'</t>
  </si>
  <si>
    <t>Soulless Demon</t>
  </si>
  <si>
    <t>C-PT2 (Shock)</t>
  </si>
  <si>
    <t>Vorpal</t>
  </si>
  <si>
    <t>C-WT1 (Ascension)</t>
  </si>
  <si>
    <t>Cyclone</t>
  </si>
  <si>
    <t>Enduring</t>
  </si>
  <si>
    <t>Paladin</t>
  </si>
  <si>
    <t>Sustaining</t>
  </si>
  <si>
    <t>Hierophant</t>
  </si>
  <si>
    <t>Ghost</t>
  </si>
  <si>
    <t>Dragonscale</t>
  </si>
  <si>
    <t>C-PT2 (Blind)</t>
  </si>
  <si>
    <t>C-WT2 (Fate)</t>
  </si>
  <si>
    <t>Baroness Redan</t>
  </si>
  <si>
    <t>Destiny</t>
  </si>
  <si>
    <t>Quake</t>
  </si>
  <si>
    <t>Iron</t>
  </si>
  <si>
    <t>Cyborg 'The Bird'</t>
  </si>
  <si>
    <t>Parlysis</t>
  </si>
  <si>
    <t>Light</t>
  </si>
  <si>
    <t>C-PT2 (Ascension)</t>
  </si>
  <si>
    <t>The Canoneer</t>
  </si>
  <si>
    <t>C-BT1 (Ascension)</t>
  </si>
  <si>
    <t>Tomb</t>
  </si>
  <si>
    <t>Rebellion</t>
  </si>
  <si>
    <t>Killers 'The Bird'</t>
  </si>
  <si>
    <t>Kuko, Shinobi Bandit</t>
  </si>
  <si>
    <t>Dominance</t>
  </si>
  <si>
    <t>Sun</t>
  </si>
  <si>
    <t>Starfire</t>
  </si>
  <si>
    <t>The Mercenary</t>
  </si>
  <si>
    <t>Reward-Gauntlet6</t>
  </si>
  <si>
    <t>Doomsday Apocalypse Eddie</t>
  </si>
  <si>
    <t>Quantum</t>
  </si>
  <si>
    <t>C-YT1 (Death Mark)</t>
  </si>
  <si>
    <t>Shell</t>
  </si>
  <si>
    <t>Ragnorak</t>
  </si>
  <si>
    <t>Redemption</t>
  </si>
  <si>
    <t>C-RT3 (Musashi)</t>
  </si>
  <si>
    <t>Thief</t>
  </si>
  <si>
    <t>Resistance</t>
  </si>
  <si>
    <t>Cursed Pharoah Dog</t>
  </si>
  <si>
    <t>C-RT2 (Pharoah Dog)</t>
  </si>
  <si>
    <t>C-PT1 (Strength)</t>
  </si>
  <si>
    <t>C-WT2 (Boost)</t>
  </si>
  <si>
    <t>C-BT2 (Boost)</t>
  </si>
  <si>
    <t>C-BT3 (Boost)</t>
  </si>
  <si>
    <t>C-WT1 (Holy)</t>
  </si>
  <si>
    <t>C-WT2 (Holy)</t>
  </si>
  <si>
    <t>C-PT1 (Holy)</t>
  </si>
  <si>
    <t>C-BT1 (Holy)</t>
  </si>
  <si>
    <t>C-WT1 (Health)</t>
  </si>
  <si>
    <t>C-BT2 (Ivory)</t>
  </si>
  <si>
    <t>C-BT1 (Ivory)</t>
  </si>
  <si>
    <t>C-PT2 (Iron)</t>
  </si>
  <si>
    <t>C-BT3 (Iron)</t>
  </si>
  <si>
    <t>Eclipse</t>
  </si>
  <si>
    <t>Rage Spear</t>
  </si>
  <si>
    <t>C-WT2 (Immortal)</t>
  </si>
  <si>
    <t>Gold (Daily)</t>
  </si>
  <si>
    <t>Virus Eddie (Primordials)</t>
  </si>
  <si>
    <t>Wicker Wolf Evolved (Viper, [c]Chance)</t>
  </si>
  <si>
    <t>Wicker Owl Evolved (Fortune, Inspiration)</t>
  </si>
  <si>
    <t>Wicker Ox Evolved (Artifact, [c]Iron)</t>
  </si>
  <si>
    <t>Dungeon</t>
  </si>
  <si>
    <t>Ally 1</t>
  </si>
  <si>
    <t>Ally 2</t>
  </si>
  <si>
    <t>Ally 3</t>
  </si>
  <si>
    <t>Gold (Weekly)</t>
  </si>
  <si>
    <t>Mayan (Shaman)</t>
  </si>
  <si>
    <t>Airstrip</t>
  </si>
  <si>
    <t>Raven's Altar</t>
  </si>
  <si>
    <t>Samurai</t>
  </si>
  <si>
    <t>Infernal</t>
  </si>
  <si>
    <t>Pharoah Sun Spirit (Penance, Health, Strength)</t>
  </si>
  <si>
    <t>Desert Guardian (Frontier, [c]Freeze)</t>
  </si>
  <si>
    <t>Allied Soldier (Fortune, Health)</t>
  </si>
  <si>
    <t>Van Helsing Eddie (Immortal, Immunity, [c]Echo)</t>
  </si>
  <si>
    <t>The Beast (Forge, [c]Ascension)</t>
  </si>
  <si>
    <t>Where Eagles Dare Eddie (Ragnarok, [c]Death Mark)</t>
  </si>
  <si>
    <t>(A) Axis Bomber Boy (Starfire)</t>
  </si>
  <si>
    <t>Gunner Dog (Strike, Tranquility, [c]Strength)</t>
  </si>
  <si>
    <t>-</t>
  </si>
  <si>
    <t>Powerslave</t>
  </si>
  <si>
    <t>Lord of Light (XI)</t>
  </si>
  <si>
    <t>Gangland</t>
  </si>
  <si>
    <t>Viral</t>
  </si>
  <si>
    <t>Trooper</t>
  </si>
  <si>
    <t>Lord of Light (XII)</t>
  </si>
  <si>
    <t>Lord of Light (XIII)</t>
  </si>
  <si>
    <t>Lord of Light (XIV)</t>
  </si>
  <si>
    <t>Lord of Light (XV)</t>
  </si>
  <si>
    <t>(G) Lord of Light (Space)</t>
  </si>
  <si>
    <t>Shadow Wicker Man Eddie (Alchemy, [c]Health)</t>
  </si>
  <si>
    <t>Mayan (Necropolis)</t>
  </si>
  <si>
    <t>Eternal (Beelzebub)</t>
  </si>
  <si>
    <t>Eternal (Wrath)</t>
  </si>
  <si>
    <t>Eternal (Clairvoyant)</t>
  </si>
  <si>
    <t>Eternal (Eternity)</t>
  </si>
  <si>
    <t>Football Eddie (West Ham) (Yin, Yang)</t>
  </si>
  <si>
    <t>The Prisoner (Primordial)</t>
  </si>
  <si>
    <t>(W) Lord of Light (Orbit)</t>
  </si>
  <si>
    <t>Gambler Eddie (Labyrinth, [c]Health)</t>
  </si>
  <si>
    <t>Angel of Death (Void, Ruin, [c]Ascension)</t>
  </si>
  <si>
    <t>Wrath (Reaper, Health)</t>
  </si>
  <si>
    <t>Football Eddie (Chile) (Valhalla)</t>
  </si>
  <si>
    <t>Kurenai, Shinobi Rogue (Ragnarok, [c]Strength)</t>
  </si>
  <si>
    <t>Crimson Pharoah Dog (Redemption, Sacred, [c]Excl.)</t>
  </si>
  <si>
    <t>Aim</t>
  </si>
  <si>
    <t>C-PT3(Freeze)</t>
  </si>
  <si>
    <t>The Clairvoyant (Guard, Aim, [c]Freeze)</t>
  </si>
  <si>
    <t>Raven Witch (Eclipse)</t>
  </si>
  <si>
    <t>Darkstar Clairvoyant</t>
  </si>
  <si>
    <t>Limbo</t>
  </si>
  <si>
    <t>C-PT3 (Lightning)</t>
  </si>
  <si>
    <t>Valhalla</t>
  </si>
  <si>
    <t>C-RT1 (Cyborg)</t>
  </si>
  <si>
    <t>C-RT2 (Assassin)</t>
  </si>
  <si>
    <t>C-RT3 (Alliance General)</t>
  </si>
  <si>
    <t>Frozen Wasteland (Hard)</t>
  </si>
  <si>
    <t>Frozen Wasteland (Madness)</t>
  </si>
  <si>
    <t>Scream for Me Eddie (Quantum)</t>
  </si>
  <si>
    <t>(M) Lord of Light (Singularity)</t>
  </si>
  <si>
    <t>Lantern</t>
  </si>
  <si>
    <t>C-RT2 (Tranquility)</t>
  </si>
  <si>
    <t>Live After Death Eddie</t>
  </si>
  <si>
    <t>C-RT1 (Shinobi)</t>
  </si>
  <si>
    <t>Yggdrasil</t>
  </si>
  <si>
    <t>C-BT2 (Assassin)</t>
  </si>
  <si>
    <t>Slaughtered Daughter</t>
  </si>
  <si>
    <t>APMA, Robo Scout</t>
  </si>
  <si>
    <t>Cosmic Newborn of Light</t>
  </si>
  <si>
    <t>Doomsday Eddie (Reaper, Tranquility)</t>
  </si>
  <si>
    <t>Raven's Altar (fast, 99%)</t>
  </si>
  <si>
    <t>Phantom Eddie (Starfire)</t>
  </si>
  <si>
    <t>The Wicker Man (Ragnorak, [c]Iron)</t>
  </si>
  <si>
    <t>Ghost of Christmas Giving (Nightmare, Ruin, [c]Ascension)</t>
  </si>
  <si>
    <t>Werewolf (Yggdrasil, [c]Assassin)</t>
  </si>
  <si>
    <t>Frozen Wasteland (Insanity)</t>
  </si>
  <si>
    <t>The Leprecount</t>
  </si>
  <si>
    <t>Seasonal-StPatricks</t>
  </si>
  <si>
    <t>Wrathchild (Purge, Prime, [c]Ascension)</t>
  </si>
  <si>
    <t>Bounty Hunter Eddie (Valhalla, [c]Cyborg)</t>
  </si>
  <si>
    <t>C-BT2 (Strength)</t>
  </si>
  <si>
    <t>Cosmic Lilith</t>
  </si>
  <si>
    <t>(A) Werewolf (Starfire)</t>
  </si>
  <si>
    <t>Benjamin Breeg Eddie (Persecution, Grail, [c]Holy)</t>
  </si>
  <si>
    <t>Major Malakhov (Singularity)</t>
  </si>
  <si>
    <t>Lady Azov (Nightmare, Purge)</t>
  </si>
  <si>
    <t>Warlord (Void, Sun, [c]Ascension)</t>
  </si>
  <si>
    <t>Fallen</t>
  </si>
  <si>
    <t>C-RT2 (Banshee)</t>
  </si>
  <si>
    <t>Metal</t>
  </si>
  <si>
    <t>C-PT2 (Serenity)</t>
  </si>
  <si>
    <t>Dungeon-TrooperRespite</t>
  </si>
  <si>
    <t>Odin</t>
  </si>
  <si>
    <t>Cosmic Odin</t>
  </si>
  <si>
    <t>Freya</t>
  </si>
  <si>
    <t>Fenrir</t>
  </si>
  <si>
    <t>Bygul, The Skogkatt</t>
  </si>
  <si>
    <t>Trjegul, The Skogkatt</t>
  </si>
  <si>
    <t>Dungeon-Samurai</t>
  </si>
  <si>
    <t>Odin (W)</t>
  </si>
  <si>
    <t>Odin (S)</t>
  </si>
  <si>
    <t>Odin (M)</t>
  </si>
  <si>
    <t>Odin (G)</t>
  </si>
  <si>
    <t>Odin (A)</t>
  </si>
  <si>
    <t>Asgard</t>
  </si>
  <si>
    <t>Rider</t>
  </si>
  <si>
    <t>C-PT1 (Invisibility)</t>
  </si>
  <si>
    <t>Death (1 only)</t>
  </si>
  <si>
    <t>Moon</t>
  </si>
  <si>
    <t>C-FoolT2 (Titan)</t>
  </si>
  <si>
    <t>Domin, Woman in Uniform</t>
  </si>
  <si>
    <t>NOTE: Skill Sharded but NOT Lvl 100</t>
  </si>
  <si>
    <t>Football Eddie (Brazil) (Valhalla, [c]Ascension)</t>
  </si>
  <si>
    <t>The Killer Prime (Greed, Warlord)</t>
  </si>
  <si>
    <t>Anubis (Saint, Sustaining, [c]Strength)</t>
  </si>
  <si>
    <t>Viking Invader Eddier</t>
  </si>
  <si>
    <t>Viking Invader Eddie</t>
  </si>
  <si>
    <t>Rota, Valhalla Maiden</t>
  </si>
  <si>
    <t>Event-ForgeOfDestiny(Maiden)</t>
  </si>
  <si>
    <t>Event-ForgeOfDestiny(Skogkatt)</t>
  </si>
  <si>
    <t>Event-ForgeOfDestiny(Odin)</t>
  </si>
  <si>
    <t>Event-ForgeOfDestiny(Dog)</t>
  </si>
  <si>
    <t>Event-ForgeOfDestiny(God)</t>
  </si>
  <si>
    <t>Clover</t>
  </si>
  <si>
    <t>C-RT2 (Health)</t>
  </si>
  <si>
    <t>C-YT2(Strength)</t>
  </si>
  <si>
    <t>Pharoah Rameses Eddie</t>
  </si>
  <si>
    <t>Horus (Clover, Sustaining, [c]Health)</t>
  </si>
  <si>
    <t>Ragnar Lothbrok</t>
  </si>
  <si>
    <t>Event-ForgeOfDestiny(Hero)</t>
  </si>
  <si>
    <t>Ivory</t>
  </si>
  <si>
    <t>C-FoolT2 (Chance)</t>
  </si>
  <si>
    <t>Nifliheim</t>
  </si>
  <si>
    <t>C-RT2 (Shock)</t>
  </si>
  <si>
    <t>(G) Minotaur (Light, [c]Ascension)</t>
  </si>
  <si>
    <t>(W) Trickster (???)</t>
  </si>
  <si>
    <t>(G) Allied Bomber Boy (???)</t>
  </si>
  <si>
    <t>(W) Savage Reaper (???)</t>
  </si>
  <si>
    <t>Present</t>
  </si>
  <si>
    <t>C-BT1 (Strength)</t>
  </si>
  <si>
    <t>Trooper (Forum)</t>
  </si>
  <si>
    <t>Hallowed Eddie (Ragnarok)</t>
  </si>
  <si>
    <t>Bastion (Frontier)</t>
  </si>
  <si>
    <t>Lady Azov (Labyrinth)</t>
  </si>
  <si>
    <t>Warlord (Sustaining, Void)</t>
  </si>
  <si>
    <t>Reward-Gauntlet7</t>
  </si>
  <si>
    <t>The Pilgrim</t>
  </si>
  <si>
    <t>Babylon</t>
  </si>
  <si>
    <t>Battlefield Trooper Eddie</t>
  </si>
  <si>
    <t>Wasteland Eddie</t>
  </si>
  <si>
    <t>C-FoolT2 (Steel)</t>
  </si>
  <si>
    <t>C-YT2 (Echo)</t>
  </si>
  <si>
    <t>Avenger</t>
  </si>
  <si>
    <t>Mystic Night</t>
  </si>
  <si>
    <t>The Madam (Avenger, True, [c]Serenity)</t>
  </si>
  <si>
    <t>The Alchemist (Forge, [c]Strength)</t>
  </si>
  <si>
    <t>Shadow Wicker Man Eddie (Alchemy, [c]Thorn)</t>
  </si>
  <si>
    <t>C-FoolT2 (Thorn)</t>
  </si>
  <si>
    <t>Snow</t>
  </si>
  <si>
    <t>C-RT3 (Grim Reaper)</t>
  </si>
  <si>
    <t>C-RT3 (Viking)</t>
  </si>
  <si>
    <t>Invisibility</t>
  </si>
  <si>
    <t>C-RT2 (Nomad)</t>
  </si>
  <si>
    <t>Tarobo, Tengu Warden</t>
  </si>
  <si>
    <t>Dungeon-Samurai(Shadow)</t>
  </si>
  <si>
    <t>Sojobo, Tengu King</t>
  </si>
  <si>
    <t>C-YT2 (Boost)</t>
  </si>
  <si>
    <t>Sheet</t>
  </si>
  <si>
    <t>Table</t>
  </si>
  <si>
    <t>Notes</t>
  </si>
  <si>
    <t>Chars, Relics</t>
  </si>
  <si>
    <t>New Eddies will need entering manually.  Put a '0' in cell corresponding to class for ones not collected or an 'x' for ones collected.  Reapplying filter will sort alphabetically.</t>
  </si>
  <si>
    <t>Note, not an Excel 'Table'.  Update numbers with current level of relic owned, totals will recalculate and cell will fill as progress bar.</t>
  </si>
  <si>
    <t>Note, not an Excel 'Table'.  At a glance totals of numbers of Eddies and Allies collected in each class as both percentage and count.</t>
  </si>
  <si>
    <t>5(+)Star, Talis</t>
  </si>
  <si>
    <t>New Eddies will need entering manually.  Colour is automatic upon filling in class with either W, S, M, G or A.  Star corresponds to Awakening levels 0 (5 star) to 6 (11 star); I haven't included characters not at max normal level unless skill sharded.  Skills indicates whether the character is fully sharded; enter a Y if so and the cell colour will change.  Talisman sets then listed for each character in separate cells.  Note that I use "C-xTy (effect)" for cosmics where x indicates the colour (W, P, B, Y, R) and y indicates the T level (1, 2, 3).  Reapplying filter from Data tab will sort by awakening/star level, then by class in the default order the game uses, then alphabetically.  This should mean that the order matches the default order of characters in the My Team screen.</t>
  </si>
  <si>
    <t>New Allies will need entering manually.  Colour is automatic upon filling in class with either W, S, M, G or A.  Star corresponds to Awakening levels 0 (5 star) to 6 (11 star); I haven't included characters not at max normal level unless skill sharded.  Skills indicates whether the character is fully sharded; enter a Y if so and the cell colour will change.  Talisman sets then listed for each character in separate cells.  Note that I use "C-xTy (effect)" for cosmics where x indicates the colour (W, P, B, Y, R) and y indicates the T level (1, 2, 3).  Reapplying filter from Data tab will sort by awakening/star level, then by class in the default order the game uses, then alphabetically.  This should mean that the order matches the default order of characters in the My Team screen.</t>
  </si>
  <si>
    <t>Dungeons</t>
  </si>
  <si>
    <t>All data entered manually.  Colour coding also done manually.  Cosmic talismans indicated by [c]Name.</t>
  </si>
  <si>
    <t>New Eddies and Allies will need entering manually as well as chanes to soul availability; I generally try and enter in the same order as the characters appear in the Eddies and Allies tables.  Soul types marked with an X.  Cells indicate the type of soul that the character can be found in; Rare, Class Rare (W, S, M, G/A [including G and A separately)), Legendary, Heroic, Fragments (either collected or bought), Event soul (exclusive and increased chance), Other currency (nominally Frontier Coins but will inlcude Tribute eventually) or Cash ($$).  Character name changes colour depending on availability; red if unavailable in any soul currently, blue for current/upcoming heroics, gold for event exclusive, green for cash only (I've left this filled for characters not currently for sale just so I keep track of them).  If available in rare/class rare, Legendary will autofill.  Mythical not included in this version.  Total cell will turn red if number of characters needed doesn't match the number of zeroes in total in both Eddies and Allies table; used as a checksum so when you get a new character and mark with an X in the appropriate table you are reminded to delete the table row in the Needed table.</t>
  </si>
  <si>
    <t>New Allies will need entering manually (including family).  Put a '0' in cell corresponding to class for ones not collected or an 'X' for ones collected.  Multiple classes of the same character are allowed and counted individually for the stats displayed elsewhere on the sheet.  Family is semi-arbitrary; some are easy to assign (e.g. ones from special events or specific levels) whereas some have been labelled to tie in with other similar characters.  Reapplying filter will sort alphabetically by family, then by character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</si>
</sst>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1" x14ac:knownFonts="1">
    <font>
      <sz val="11"/>
      <color theme="1"/>
      <name val="Calibri"/>
      <family val="2"/>
      <scheme val="minor"/>
    </font>
    <font>
      <sz val="11"/>
      <color theme="1"/>
      <name val="Calibri"/>
      <family val="2"/>
      <scheme val="minor"/>
    </font>
    <font>
      <b/>
      <sz val="10"/>
      <color theme="1"/>
      <name val="Calibri"/>
      <family val="2"/>
      <scheme val="minor"/>
    </font>
    <font>
      <b/>
      <sz val="10"/>
      <color rgb="FFFF0000"/>
      <name val="Calibri"/>
      <family val="2"/>
      <scheme val="minor"/>
    </font>
    <font>
      <b/>
      <sz val="10"/>
      <color rgb="FF00B050"/>
      <name val="Calibri"/>
      <family val="2"/>
      <scheme val="minor"/>
    </font>
    <font>
      <b/>
      <sz val="10"/>
      <color rgb="FF00B0F0"/>
      <name val="Calibri"/>
      <family val="2"/>
      <scheme val="minor"/>
    </font>
    <font>
      <b/>
      <sz val="10"/>
      <color theme="7"/>
      <name val="Calibri"/>
      <family val="2"/>
      <scheme val="minor"/>
    </font>
    <font>
      <b/>
      <sz val="10"/>
      <color rgb="FF7030A0"/>
      <name val="Calibri"/>
      <family val="2"/>
      <scheme val="minor"/>
    </font>
    <font>
      <b/>
      <sz val="10"/>
      <color theme="0"/>
      <name val="Calibri"/>
      <family val="2"/>
      <scheme val="minor"/>
    </font>
    <font>
      <sz val="10"/>
      <color theme="1"/>
      <name val="Calibri"/>
      <family val="2"/>
      <scheme val="minor"/>
    </font>
    <font>
      <sz val="10"/>
      <color rgb="FFFF0000"/>
      <name val="Calibri"/>
      <family val="2"/>
      <scheme val="minor"/>
    </font>
    <font>
      <sz val="10"/>
      <color rgb="FF00B050"/>
      <name val="Calibri"/>
      <family val="2"/>
      <scheme val="minor"/>
    </font>
    <font>
      <sz val="10"/>
      <color rgb="FF00B0F0"/>
      <name val="Calibri"/>
      <family val="2"/>
      <scheme val="minor"/>
    </font>
    <font>
      <sz val="10"/>
      <color theme="7"/>
      <name val="Calibri"/>
      <family val="2"/>
      <scheme val="minor"/>
    </font>
    <font>
      <sz val="10"/>
      <color rgb="FF7030A0"/>
      <name val="Calibri"/>
      <family val="2"/>
      <scheme val="minor"/>
    </font>
    <font>
      <sz val="10"/>
      <color rgb="FFFFC000"/>
      <name val="Calibri"/>
      <family val="2"/>
      <scheme val="minor"/>
    </font>
    <font>
      <sz val="10"/>
      <name val="Calibri"/>
      <family val="2"/>
      <scheme val="minor"/>
    </font>
    <font>
      <b/>
      <sz val="10"/>
      <color rgb="FFF359CB"/>
      <name val="Calibri"/>
      <family val="2"/>
      <scheme val="minor"/>
    </font>
    <font>
      <b/>
      <sz val="10"/>
      <color rgb="FFFFC000"/>
      <name val="Calibri"/>
      <family val="2"/>
      <scheme val="minor"/>
    </font>
    <font>
      <sz val="10"/>
      <color theme="1"/>
      <name val="Calibri"/>
      <family val="2"/>
      <scheme val="minor"/>
    </font>
    <font>
      <sz val="10"/>
      <color rgb="FFFF0000"/>
      <name val="Calibri"/>
      <family val="2"/>
      <scheme val="minor"/>
    </font>
    <font>
      <sz val="10"/>
      <color rgb="FF00B050"/>
      <name val="Calibri"/>
      <family val="2"/>
      <scheme val="minor"/>
    </font>
    <font>
      <sz val="10"/>
      <color rgb="FF00B0F0"/>
      <name val="Calibri"/>
      <family val="2"/>
      <scheme val="minor"/>
    </font>
    <font>
      <sz val="10"/>
      <color theme="7"/>
      <name val="Calibri"/>
      <family val="2"/>
      <scheme val="minor"/>
    </font>
    <font>
      <sz val="10"/>
      <color rgb="FF7030A0"/>
      <name val="Calibri"/>
      <family val="2"/>
      <scheme val="minor"/>
    </font>
    <font>
      <sz val="10"/>
      <name val="Calibri"/>
      <family val="2"/>
      <scheme val="minor"/>
    </font>
    <font>
      <b/>
      <sz val="10"/>
      <color theme="4" tint="0.59999389629810485"/>
      <name val="Calibri"/>
      <family val="2"/>
      <scheme val="minor"/>
    </font>
    <font>
      <b/>
      <sz val="10"/>
      <color rgb="FFB77751"/>
      <name val="Calibri"/>
      <family val="2"/>
      <scheme val="minor"/>
    </font>
    <font>
      <b/>
      <sz val="10"/>
      <color rgb="FF396FC7"/>
      <name val="Calibri"/>
      <family val="2"/>
      <scheme val="minor"/>
    </font>
    <font>
      <b/>
      <sz val="10"/>
      <color rgb="FF983A68"/>
      <name val="Calibri"/>
      <family val="2"/>
      <scheme val="minor"/>
    </font>
    <font>
      <b/>
      <sz val="10"/>
      <color rgb="FFBDB377"/>
      <name val="Calibri"/>
      <family val="2"/>
      <scheme val="minor"/>
    </font>
    <font>
      <b/>
      <sz val="10"/>
      <color rgb="FFFF5F00"/>
      <name val="Calibri"/>
      <family val="2"/>
      <scheme val="minor"/>
    </font>
    <font>
      <b/>
      <sz val="10"/>
      <color rgb="FF60A5D7"/>
      <name val="Calibri"/>
      <family val="2"/>
      <scheme val="minor"/>
    </font>
    <font>
      <b/>
      <sz val="10"/>
      <name val="Calibri"/>
      <family val="2"/>
      <scheme val="minor"/>
    </font>
    <font>
      <sz val="10"/>
      <color theme="1"/>
      <name val="Calibri"/>
      <family val="2"/>
      <scheme val="minor"/>
    </font>
    <font>
      <sz val="10"/>
      <color rgb="FFFF0000"/>
      <name val="Calibri"/>
      <family val="2"/>
      <scheme val="minor"/>
    </font>
    <font>
      <sz val="10"/>
      <color rgb="FF00B050"/>
      <name val="Calibri"/>
      <family val="2"/>
      <scheme val="minor"/>
    </font>
    <font>
      <sz val="10"/>
      <color rgb="FF00B0F0"/>
      <name val="Calibri"/>
      <family val="2"/>
      <scheme val="minor"/>
    </font>
    <font>
      <sz val="10"/>
      <color theme="7"/>
      <name val="Calibri"/>
      <family val="2"/>
      <scheme val="minor"/>
    </font>
    <font>
      <sz val="10"/>
      <color rgb="FF7030A0"/>
      <name val="Calibri"/>
      <family val="2"/>
      <scheme val="minor"/>
    </font>
    <font>
      <sz val="10"/>
      <name val="Calibri"/>
      <family val="2"/>
      <scheme val="minor"/>
    </font>
    <font>
      <sz val="10"/>
      <color theme="4" tint="0.59999389629810485"/>
      <name val="Calibri"/>
      <family val="2"/>
      <scheme val="minor"/>
    </font>
    <font>
      <sz val="10"/>
      <name val="Calibri"/>
      <family val="2"/>
      <scheme val="minor"/>
    </font>
    <font>
      <sz val="10"/>
      <color rgb="FFFF0000"/>
      <name val="Calibri"/>
      <family val="2"/>
      <scheme val="minor"/>
    </font>
    <font>
      <sz val="10"/>
      <color rgb="FF00B050"/>
      <name val="Calibri"/>
      <family val="2"/>
      <scheme val="minor"/>
    </font>
    <font>
      <sz val="10"/>
      <color rgb="FF00B0F0"/>
      <name val="Calibri"/>
      <family val="2"/>
      <scheme val="minor"/>
    </font>
    <font>
      <sz val="10"/>
      <color theme="1"/>
      <name val="Calibri"/>
      <family val="2"/>
      <scheme val="minor"/>
    </font>
    <font>
      <sz val="10"/>
      <color theme="7"/>
      <name val="Calibri"/>
      <family val="2"/>
      <scheme val="minor"/>
    </font>
    <font>
      <sz val="10"/>
      <color rgb="FF7030A0"/>
      <name val="Calibri"/>
      <family val="2"/>
      <scheme val="minor"/>
    </font>
    <font>
      <sz val="10"/>
      <color rgb="FFFF0000"/>
      <name val="Calibri"/>
      <family val="2"/>
      <scheme val="minor"/>
    </font>
    <font>
      <sz val="10"/>
      <color rgb="FF00B050"/>
      <name val="Calibri"/>
      <family val="2"/>
      <scheme val="minor"/>
    </font>
    <font>
      <sz val="10"/>
      <color rgb="FF00B0F0"/>
      <name val="Calibri"/>
      <family val="2"/>
      <scheme val="minor"/>
    </font>
    <font>
      <sz val="10"/>
      <color theme="7"/>
      <name val="Calibri"/>
      <family val="2"/>
      <scheme val="minor"/>
    </font>
    <font>
      <sz val="10"/>
      <color rgb="FF7030A0"/>
      <name val="Calibri"/>
      <family val="2"/>
      <scheme val="minor"/>
    </font>
    <font>
      <sz val="10"/>
      <color theme="1"/>
      <name val="Calibri"/>
      <family val="2"/>
      <scheme val="minor"/>
    </font>
    <font>
      <sz val="10"/>
      <color theme="1"/>
      <name val="Calibri"/>
      <family val="2"/>
      <scheme val="minor"/>
    </font>
    <font>
      <sz val="10"/>
      <color rgb="FFFF0000"/>
      <name val="Calibri"/>
      <family val="2"/>
      <scheme val="minor"/>
    </font>
    <font>
      <sz val="10"/>
      <color rgb="FF00B050"/>
      <name val="Calibri"/>
      <family val="2"/>
      <scheme val="minor"/>
    </font>
    <font>
      <sz val="10"/>
      <color rgb="FF00B0F0"/>
      <name val="Calibri"/>
      <family val="2"/>
      <scheme val="minor"/>
    </font>
    <font>
      <sz val="10"/>
      <color theme="7"/>
      <name val="Calibri"/>
      <family val="2"/>
      <scheme val="minor"/>
    </font>
    <font>
      <sz val="10"/>
      <color rgb="FF7030A0"/>
      <name val="Calibri"/>
      <family val="2"/>
      <scheme val="minor"/>
    </font>
    <font>
      <sz val="10"/>
      <name val="Calibri"/>
      <family val="2"/>
      <scheme val="minor"/>
    </font>
    <font>
      <sz val="10"/>
      <color rgb="FFFF0000"/>
      <name val="Calibri"/>
      <family val="2"/>
      <scheme val="minor"/>
    </font>
    <font>
      <sz val="10"/>
      <color rgb="FF00B050"/>
      <name val="Calibri"/>
      <family val="2"/>
      <scheme val="minor"/>
    </font>
    <font>
      <sz val="10"/>
      <color rgb="FF00B0F0"/>
      <name val="Calibri"/>
      <family val="2"/>
      <scheme val="minor"/>
    </font>
    <font>
      <sz val="10"/>
      <color theme="7"/>
      <name val="Calibri"/>
      <family val="2"/>
      <scheme val="minor"/>
    </font>
    <font>
      <sz val="10"/>
      <color rgb="FF7030A0"/>
      <name val="Calibri"/>
      <family val="2"/>
      <scheme val="minor"/>
    </font>
    <font>
      <sz val="10"/>
      <color theme="1"/>
      <name val="Calibri"/>
      <family val="2"/>
      <scheme val="minor"/>
    </font>
    <font>
      <sz val="10"/>
      <name val="Calibri"/>
      <family val="2"/>
      <scheme val="minor"/>
    </font>
    <font>
      <sz val="10"/>
      <color theme="1"/>
      <name val="Calibri"/>
      <family val="2"/>
      <scheme val="minor"/>
    </font>
    <font>
      <sz val="10"/>
      <color rgb="FFFF0000"/>
      <name val="Calibri"/>
      <family val="2"/>
      <scheme val="minor"/>
    </font>
    <font>
      <sz val="10"/>
      <color rgb="FF00B050"/>
      <name val="Calibri"/>
      <family val="2"/>
      <scheme val="minor"/>
    </font>
    <font>
      <sz val="10"/>
      <color rgb="FF00B0F0"/>
      <name val="Calibri"/>
      <family val="2"/>
      <scheme val="minor"/>
    </font>
    <font>
      <sz val="10"/>
      <color theme="7"/>
      <name val="Calibri"/>
      <family val="2"/>
      <scheme val="minor"/>
    </font>
    <font>
      <sz val="10"/>
      <color rgb="FF7030A0"/>
      <name val="Calibri"/>
      <family val="2"/>
      <scheme val="minor"/>
    </font>
    <font>
      <sz val="10"/>
      <name val="Calibri"/>
      <family val="2"/>
      <scheme val="minor"/>
    </font>
    <font>
      <b/>
      <sz val="10"/>
      <color theme="7" tint="-0.249977111117893"/>
      <name val="Calibri"/>
      <family val="2"/>
      <scheme val="minor"/>
    </font>
    <font>
      <sz val="10"/>
      <color theme="7" tint="-0.249977111117893"/>
      <name val="Calibri"/>
      <family val="2"/>
      <scheme val="minor"/>
    </font>
    <font>
      <sz val="10"/>
      <color theme="1"/>
      <name val="Calibri"/>
      <family val="2"/>
      <scheme val="minor"/>
    </font>
    <font>
      <sz val="10"/>
      <color rgb="FFFF0000"/>
      <name val="Calibri"/>
      <family val="2"/>
      <scheme val="minor"/>
    </font>
    <font>
      <sz val="10"/>
      <color rgb="FF00B050"/>
      <name val="Calibri"/>
      <family val="2"/>
      <scheme val="minor"/>
    </font>
    <font>
      <sz val="10"/>
      <color rgb="FF00B0F0"/>
      <name val="Calibri"/>
      <family val="2"/>
      <scheme val="minor"/>
    </font>
    <font>
      <sz val="10"/>
      <color theme="7"/>
      <name val="Calibri"/>
      <family val="2"/>
      <scheme val="minor"/>
    </font>
    <font>
      <sz val="10"/>
      <color rgb="FF7030A0"/>
      <name val="Calibri"/>
      <family val="2"/>
      <scheme val="minor"/>
    </font>
    <font>
      <sz val="10"/>
      <name val="Calibri"/>
      <family val="2"/>
      <scheme val="minor"/>
    </font>
    <font>
      <sz val="10"/>
      <color theme="1"/>
      <name val="Calibri"/>
      <family val="2"/>
      <scheme val="minor"/>
    </font>
    <font>
      <sz val="10"/>
      <color rgb="FFFF0000"/>
      <name val="Calibri"/>
      <family val="2"/>
      <scheme val="minor"/>
    </font>
    <font>
      <sz val="10"/>
      <color rgb="FF00B050"/>
      <name val="Calibri"/>
      <family val="2"/>
      <scheme val="minor"/>
    </font>
    <font>
      <sz val="10"/>
      <color rgb="FF00B0F0"/>
      <name val="Calibri"/>
      <family val="2"/>
      <scheme val="minor"/>
    </font>
    <font>
      <sz val="10"/>
      <color theme="7"/>
      <name val="Calibri"/>
      <family val="2"/>
      <scheme val="minor"/>
    </font>
    <font>
      <sz val="10"/>
      <color rgb="FF7030A0"/>
      <name val="Calibri"/>
      <family val="2"/>
      <scheme val="minor"/>
    </font>
    <font>
      <sz val="10"/>
      <name val="Calibri"/>
      <family val="2"/>
      <scheme val="minor"/>
    </font>
    <font>
      <b/>
      <sz val="10"/>
      <color theme="1"/>
      <name val="Calibri"/>
      <family val="2"/>
      <scheme val="minor"/>
    </font>
    <font>
      <sz val="10"/>
      <color theme="1"/>
      <name val="Calibri"/>
      <family val="2"/>
      <scheme val="minor"/>
    </font>
    <font>
      <sz val="10"/>
      <color rgb="FFFF0000"/>
      <name val="Calibri"/>
      <family val="2"/>
      <scheme val="minor"/>
    </font>
    <font>
      <sz val="10"/>
      <color rgb="FF00B050"/>
      <name val="Calibri"/>
      <family val="2"/>
      <scheme val="minor"/>
    </font>
    <font>
      <sz val="10"/>
      <color rgb="FF00B0F0"/>
      <name val="Calibri"/>
      <family val="2"/>
      <scheme val="minor"/>
    </font>
    <font>
      <sz val="10"/>
      <color theme="7"/>
      <name val="Calibri"/>
      <family val="2"/>
      <scheme val="minor"/>
    </font>
    <font>
      <sz val="10"/>
      <color rgb="FF7030A0"/>
      <name val="Calibri"/>
      <family val="2"/>
      <scheme val="minor"/>
    </font>
    <font>
      <sz val="10"/>
      <name val="Calibri"/>
      <family val="2"/>
      <scheme val="minor"/>
    </font>
    <font>
      <sz val="10"/>
      <color theme="1"/>
      <name val="Calibri"/>
      <scheme val="minor"/>
    </font>
    <font>
      <sz val="10"/>
      <color rgb="FFFF0000"/>
      <name val="Calibri"/>
      <scheme val="minor"/>
    </font>
    <font>
      <sz val="10"/>
      <color rgb="FF00B050"/>
      <name val="Calibri"/>
      <scheme val="minor"/>
    </font>
    <font>
      <sz val="10"/>
      <color rgb="FF00B0F0"/>
      <name val="Calibri"/>
      <scheme val="minor"/>
    </font>
    <font>
      <sz val="10"/>
      <color theme="7"/>
      <name val="Calibri"/>
      <scheme val="minor"/>
    </font>
    <font>
      <sz val="10"/>
      <color rgb="FF7030A0"/>
      <name val="Calibri"/>
      <scheme val="minor"/>
    </font>
    <font>
      <sz val="10"/>
      <name val="Calibri"/>
      <scheme val="minor"/>
    </font>
    <font>
      <sz val="10"/>
      <color theme="4" tint="0.59999389629810485"/>
      <name val="Calibri"/>
      <scheme val="minor"/>
    </font>
    <font>
      <sz val="10"/>
      <color theme="7" tint="-0.249977111117893"/>
      <name val="Calibri"/>
      <scheme val="minor"/>
    </font>
    <font>
      <sz val="10"/>
      <color rgb="FF222222"/>
      <name val="Calibri"/>
      <family val="2"/>
      <scheme val="minor"/>
    </font>
    <font>
      <b/>
      <sz val="11"/>
      <color theme="1"/>
      <name val="Calibri"/>
      <family val="2"/>
      <scheme val="minor"/>
    </font>
  </fonts>
  <fills count="6">
    <fill>
      <patternFill patternType="none"/>
    </fill>
    <fill>
      <patternFill patternType="gray125"/>
    </fill>
    <fill>
      <patternFill patternType="solid">
        <fgColor theme="1" tint="0.499984740745262"/>
        <bgColor indexed="64"/>
      </patternFill>
    </fill>
    <fill>
      <patternFill patternType="solid">
        <fgColor theme="1"/>
        <bgColor indexed="64"/>
      </patternFill>
    </fill>
    <fill>
      <patternFill patternType="solid">
        <fgColor theme="1"/>
        <bgColor theme="1"/>
      </patternFill>
    </fill>
    <fill>
      <patternFill patternType="solid">
        <fgColor theme="0" tint="-0.14999847407452621"/>
        <bgColor indexed="64"/>
      </patternFill>
    </fill>
  </fills>
  <borders count="35">
    <border>
      <left/>
      <right/>
      <top/>
      <bottom/>
      <diagonal/>
    </border>
    <border>
      <left/>
      <right/>
      <top style="thin">
        <color theme="1"/>
      </top>
      <bottom/>
      <diagonal/>
    </border>
    <border>
      <left/>
      <right/>
      <top style="thin">
        <color theme="1"/>
      </top>
      <bottom style="thin">
        <color theme="1"/>
      </bottom>
      <diagonal/>
    </border>
    <border>
      <left style="thin">
        <color auto="1"/>
      </left>
      <right/>
      <top style="thin">
        <color auto="1"/>
      </top>
      <bottom style="thin">
        <color auto="1"/>
      </bottom>
      <diagonal/>
    </border>
    <border>
      <left/>
      <right/>
      <top style="thin">
        <color theme="1"/>
      </top>
      <bottom style="double">
        <color theme="1"/>
      </bottom>
      <diagonal/>
    </border>
    <border>
      <left/>
      <right/>
      <top style="double">
        <color theme="1"/>
      </top>
      <bottom style="thin">
        <color auto="1"/>
      </bottom>
      <diagonal/>
    </border>
    <border>
      <left style="thin">
        <color auto="1"/>
      </left>
      <right/>
      <top style="thin">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style="thin">
        <color theme="1"/>
      </top>
      <bottom/>
      <diagonal/>
    </border>
    <border>
      <left style="medium">
        <color auto="1"/>
      </left>
      <right/>
      <top/>
      <bottom/>
      <diagonal/>
    </border>
    <border>
      <left style="medium">
        <color auto="1"/>
      </left>
      <right/>
      <top/>
      <bottom style="medium">
        <color auto="1"/>
      </bottom>
      <diagonal/>
    </border>
    <border>
      <left/>
      <right/>
      <top style="medium">
        <color auto="1"/>
      </top>
      <bottom style="thin">
        <color theme="1"/>
      </bottom>
      <diagonal/>
    </border>
    <border>
      <left style="thin">
        <color auto="1"/>
      </left>
      <right style="medium">
        <color auto="1"/>
      </right>
      <top style="medium">
        <color auto="1"/>
      </top>
      <bottom/>
      <diagonal/>
    </border>
    <border>
      <left style="thin">
        <color auto="1"/>
      </left>
      <right style="medium">
        <color auto="1"/>
      </right>
      <top style="thin">
        <color theme="1"/>
      </top>
      <bottom/>
      <diagonal/>
    </border>
    <border>
      <left style="medium">
        <color auto="1"/>
      </left>
      <right/>
      <top style="double">
        <color theme="1"/>
      </top>
      <bottom style="medium">
        <color auto="1"/>
      </bottom>
      <diagonal/>
    </border>
    <border>
      <left style="double">
        <color auto="1"/>
      </left>
      <right/>
      <top style="double">
        <color theme="1"/>
      </top>
      <bottom style="medium">
        <color auto="1"/>
      </bottom>
      <diagonal/>
    </border>
    <border>
      <left style="thin">
        <color auto="1"/>
      </left>
      <right style="medium">
        <color auto="1"/>
      </right>
      <top style="double">
        <color theme="1"/>
      </top>
      <bottom style="medium">
        <color auto="1"/>
      </bottom>
      <diagonal/>
    </border>
    <border>
      <left/>
      <right style="thin">
        <color auto="1"/>
      </right>
      <top/>
      <bottom/>
      <diagonal/>
    </border>
    <border>
      <left style="double">
        <color auto="1"/>
      </left>
      <right style="medium">
        <color auto="1"/>
      </right>
      <top style="medium">
        <color auto="1"/>
      </top>
      <bottom/>
      <diagonal/>
    </border>
    <border>
      <left style="double">
        <color auto="1"/>
      </left>
      <right style="medium">
        <color auto="1"/>
      </right>
      <top/>
      <bottom/>
      <diagonal/>
    </border>
    <border>
      <left style="thin">
        <color auto="1"/>
      </left>
      <right style="medium">
        <color auto="1"/>
      </right>
      <top/>
      <bottom/>
      <diagonal/>
    </border>
    <border>
      <left/>
      <right style="thin">
        <color auto="1"/>
      </right>
      <top/>
      <bottom style="medium">
        <color auto="1"/>
      </bottom>
      <diagonal/>
    </border>
    <border>
      <left style="thin">
        <color auto="1"/>
      </left>
      <right style="medium">
        <color auto="1"/>
      </right>
      <top/>
      <bottom style="medium">
        <color auto="1"/>
      </bottom>
      <diagonal/>
    </border>
    <border>
      <left/>
      <right style="medium">
        <color auto="1"/>
      </right>
      <top style="medium">
        <color auto="1"/>
      </top>
      <bottom/>
      <diagonal/>
    </border>
    <border>
      <left/>
      <right/>
      <top/>
      <bottom style="thin">
        <color indexed="64"/>
      </bottom>
      <diagonal/>
    </border>
    <border>
      <left/>
      <right/>
      <top style="thin">
        <color indexed="64"/>
      </top>
      <bottom style="thin">
        <color indexed="64"/>
      </bottom>
      <diagonal/>
    </border>
    <border>
      <left/>
      <right/>
      <top style="thin">
        <color indexed="64"/>
      </top>
      <bottom style="thin">
        <color theme="1"/>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260">
    <xf numFmtId="0" fontId="0" fillId="0" borderId="0" xfId="0"/>
    <xf numFmtId="0" fontId="9" fillId="0" borderId="0" xfId="0" applyFont="1"/>
    <xf numFmtId="0" fontId="10" fillId="0" borderId="0" xfId="0" applyFont="1" applyAlignment="1">
      <alignment horizontal="center"/>
    </xf>
    <xf numFmtId="0" fontId="11" fillId="0" borderId="0" xfId="0" applyFont="1" applyAlignment="1">
      <alignment horizontal="center"/>
    </xf>
    <xf numFmtId="0" fontId="12" fillId="0" borderId="0" xfId="0" applyFont="1" applyAlignment="1">
      <alignment horizontal="center"/>
    </xf>
    <xf numFmtId="0" fontId="13" fillId="0" borderId="0" xfId="0" applyFont="1" applyAlignment="1">
      <alignment horizontal="center"/>
    </xf>
    <xf numFmtId="0" fontId="14" fillId="0" borderId="0" xfId="0" applyFont="1" applyAlignment="1">
      <alignment horizontal="center"/>
    </xf>
    <xf numFmtId="0" fontId="14" fillId="0" borderId="0" xfId="0" applyFont="1" applyAlignment="1"/>
    <xf numFmtId="0" fontId="9" fillId="0" borderId="1" xfId="0" applyFont="1" applyBorder="1" applyAlignment="1">
      <alignment horizontal="left"/>
    </xf>
    <xf numFmtId="0" fontId="16" fillId="0" borderId="1" xfId="0" applyFont="1" applyBorder="1" applyAlignment="1">
      <alignment horizontal="left"/>
    </xf>
    <xf numFmtId="0" fontId="9" fillId="0" borderId="0" xfId="0" applyFont="1" applyBorder="1"/>
    <xf numFmtId="0" fontId="10" fillId="0" borderId="0" xfId="0" applyFont="1" applyBorder="1" applyAlignment="1">
      <alignment horizontal="center"/>
    </xf>
    <xf numFmtId="0" fontId="11" fillId="0" borderId="0" xfId="0" applyFont="1" applyBorder="1" applyAlignment="1">
      <alignment horizontal="center"/>
    </xf>
    <xf numFmtId="0" fontId="12" fillId="0" borderId="0" xfId="0" applyFont="1" applyBorder="1" applyAlignment="1">
      <alignment horizontal="center"/>
    </xf>
    <xf numFmtId="0" fontId="2" fillId="0" borderId="0" xfId="0" applyFont="1" applyBorder="1" applyAlignment="1">
      <alignment horizontal="center"/>
    </xf>
    <xf numFmtId="0" fontId="3" fillId="0" borderId="0" xfId="0" applyFont="1" applyBorder="1" applyAlignment="1">
      <alignment horizontal="left"/>
    </xf>
    <xf numFmtId="0" fontId="4" fillId="0" borderId="0" xfId="0" applyFont="1" applyBorder="1" applyAlignment="1">
      <alignment horizontal="left"/>
    </xf>
    <xf numFmtId="0" fontId="5" fillId="0" borderId="0" xfId="0" applyFont="1" applyBorder="1" applyAlignment="1">
      <alignment horizontal="left"/>
    </xf>
    <xf numFmtId="0" fontId="6" fillId="0" borderId="0" xfId="0" applyFont="1" applyBorder="1" applyAlignment="1">
      <alignment horizontal="left"/>
    </xf>
    <xf numFmtId="0" fontId="7" fillId="0" borderId="0" xfId="0" applyFont="1" applyBorder="1" applyAlignment="1">
      <alignment horizontal="left"/>
    </xf>
    <xf numFmtId="0" fontId="13" fillId="0" borderId="0" xfId="0" applyFont="1" applyBorder="1" applyAlignment="1">
      <alignment horizontal="center"/>
    </xf>
    <xf numFmtId="0" fontId="14" fillId="0" borderId="0" xfId="0" applyFont="1" applyBorder="1" applyAlignment="1">
      <alignment horizontal="center"/>
    </xf>
    <xf numFmtId="0" fontId="10" fillId="2" borderId="0" xfId="0" applyFont="1" applyFill="1" applyBorder="1" applyAlignment="1">
      <alignment horizontal="center"/>
    </xf>
    <xf numFmtId="0" fontId="11" fillId="2" borderId="0" xfId="0" applyFont="1" applyFill="1" applyBorder="1" applyAlignment="1">
      <alignment horizontal="center"/>
    </xf>
    <xf numFmtId="0" fontId="13" fillId="2" borderId="0" xfId="0" applyFont="1" applyFill="1" applyBorder="1" applyAlignment="1">
      <alignment horizontal="center"/>
    </xf>
    <xf numFmtId="0" fontId="14" fillId="2" borderId="0" xfId="0" applyFont="1" applyFill="1" applyBorder="1" applyAlignment="1">
      <alignment horizontal="center"/>
    </xf>
    <xf numFmtId="0" fontId="12" fillId="2" borderId="0" xfId="0" applyFont="1" applyFill="1" applyBorder="1" applyAlignment="1">
      <alignment horizontal="center"/>
    </xf>
    <xf numFmtId="0" fontId="19" fillId="0" borderId="0" xfId="0" applyFont="1" applyBorder="1"/>
    <xf numFmtId="0" fontId="20" fillId="2" borderId="0" xfId="0" applyFont="1" applyFill="1" applyBorder="1" applyAlignment="1">
      <alignment horizontal="center"/>
    </xf>
    <xf numFmtId="0" fontId="21" fillId="0" borderId="0" xfId="0" applyFont="1" applyBorder="1" applyAlignment="1">
      <alignment horizontal="center"/>
    </xf>
    <xf numFmtId="0" fontId="22" fillId="2" borderId="0" xfId="0" applyFont="1" applyFill="1" applyBorder="1" applyAlignment="1">
      <alignment horizontal="center"/>
    </xf>
    <xf numFmtId="0" fontId="23" fillId="2" borderId="0" xfId="0" applyFont="1" applyFill="1" applyBorder="1" applyAlignment="1">
      <alignment horizontal="center"/>
    </xf>
    <xf numFmtId="0" fontId="24" fillId="2" borderId="0" xfId="0" applyFont="1" applyFill="1" applyBorder="1" applyAlignment="1">
      <alignment horizontal="center"/>
    </xf>
    <xf numFmtId="0" fontId="21" fillId="2" borderId="0" xfId="0" applyFont="1" applyFill="1" applyBorder="1" applyAlignment="1">
      <alignment horizontal="center"/>
    </xf>
    <xf numFmtId="0" fontId="23" fillId="0" borderId="0" xfId="0" applyFont="1" applyBorder="1" applyAlignment="1">
      <alignment horizontal="center"/>
    </xf>
    <xf numFmtId="0" fontId="20" fillId="0" borderId="0" xfId="0" applyFont="1" applyBorder="1" applyAlignment="1">
      <alignment horizontal="center"/>
    </xf>
    <xf numFmtId="0" fontId="22" fillId="0" borderId="0" xfId="0" applyFont="1" applyBorder="1" applyAlignment="1">
      <alignment horizontal="center"/>
    </xf>
    <xf numFmtId="0" fontId="24" fillId="0" borderId="0" xfId="0" applyFont="1" applyBorder="1" applyAlignment="1">
      <alignment horizontal="center"/>
    </xf>
    <xf numFmtId="0" fontId="9" fillId="0" borderId="9" xfId="0" applyFont="1" applyBorder="1"/>
    <xf numFmtId="0" fontId="8" fillId="4" borderId="7" xfId="0" applyFont="1" applyFill="1" applyBorder="1"/>
    <xf numFmtId="9" fontId="8" fillId="3" borderId="14" xfId="1" applyNumberFormat="1" applyFont="1" applyFill="1" applyBorder="1" applyAlignment="1">
      <alignment horizontal="left"/>
    </xf>
    <xf numFmtId="0" fontId="17" fillId="3" borderId="15" xfId="0" applyFont="1" applyFill="1" applyBorder="1"/>
    <xf numFmtId="9" fontId="8" fillId="3" borderId="16" xfId="1" applyNumberFormat="1" applyFont="1" applyFill="1" applyBorder="1" applyAlignment="1">
      <alignment horizontal="left"/>
    </xf>
    <xf numFmtId="9" fontId="8" fillId="3" borderId="17" xfId="0" applyNumberFormat="1" applyFont="1" applyFill="1" applyBorder="1" applyAlignment="1">
      <alignment horizontal="left"/>
    </xf>
    <xf numFmtId="0" fontId="8" fillId="4" borderId="8" xfId="0" applyFont="1" applyFill="1" applyBorder="1" applyAlignment="1">
      <alignment horizontal="center"/>
    </xf>
    <xf numFmtId="0" fontId="3" fillId="4" borderId="8" xfId="0" applyFont="1" applyFill="1" applyBorder="1" applyAlignment="1">
      <alignment horizontal="center"/>
    </xf>
    <xf numFmtId="0" fontId="4" fillId="4" borderId="8" xfId="0" applyFont="1" applyFill="1" applyBorder="1" applyAlignment="1">
      <alignment horizontal="center"/>
    </xf>
    <xf numFmtId="0" fontId="5" fillId="4" borderId="8" xfId="0" applyFont="1" applyFill="1" applyBorder="1" applyAlignment="1">
      <alignment horizontal="center"/>
    </xf>
    <xf numFmtId="0" fontId="18" fillId="4" borderId="8" xfId="0" applyFont="1" applyFill="1" applyBorder="1" applyAlignment="1">
      <alignment horizontal="center"/>
    </xf>
    <xf numFmtId="0" fontId="7" fillId="4" borderId="8" xfId="0" applyFont="1" applyFill="1" applyBorder="1" applyAlignment="1">
      <alignment horizontal="center"/>
    </xf>
    <xf numFmtId="0" fontId="17" fillId="3" borderId="13" xfId="0" applyFont="1" applyFill="1" applyBorder="1" applyAlignment="1">
      <alignment horizontal="center"/>
    </xf>
    <xf numFmtId="9" fontId="8" fillId="3" borderId="5" xfId="0" applyNumberFormat="1" applyFont="1" applyFill="1" applyBorder="1" applyAlignment="1">
      <alignment horizontal="left"/>
    </xf>
    <xf numFmtId="9" fontId="11" fillId="0" borderId="3" xfId="1" applyNumberFormat="1" applyFont="1" applyBorder="1" applyAlignment="1">
      <alignment horizontal="center"/>
    </xf>
    <xf numFmtId="9" fontId="4" fillId="3" borderId="6" xfId="1" applyNumberFormat="1" applyFont="1" applyFill="1" applyBorder="1" applyAlignment="1">
      <alignment horizontal="center"/>
    </xf>
    <xf numFmtId="9" fontId="16" fillId="0" borderId="2" xfId="1" applyNumberFormat="1" applyFont="1" applyBorder="1" applyAlignment="1">
      <alignment horizontal="left"/>
    </xf>
    <xf numFmtId="9" fontId="16" fillId="0" borderId="4" xfId="1" applyNumberFormat="1" applyFont="1" applyBorder="1" applyAlignment="1">
      <alignment horizontal="left"/>
    </xf>
    <xf numFmtId="9" fontId="10" fillId="0" borderId="3" xfId="1" applyNumberFormat="1" applyFont="1" applyBorder="1" applyAlignment="1">
      <alignment horizontal="center"/>
    </xf>
    <xf numFmtId="9" fontId="3" fillId="3" borderId="6" xfId="1" applyNumberFormat="1" applyFont="1" applyFill="1" applyBorder="1" applyAlignment="1">
      <alignment horizontal="center"/>
    </xf>
    <xf numFmtId="0" fontId="3" fillId="4" borderId="12" xfId="0" applyFont="1" applyFill="1" applyBorder="1" applyAlignment="1">
      <alignment horizontal="center" vertical="center"/>
    </xf>
    <xf numFmtId="0" fontId="4" fillId="4" borderId="12" xfId="0" applyFont="1" applyFill="1" applyBorder="1" applyAlignment="1">
      <alignment horizontal="center" vertical="center"/>
    </xf>
    <xf numFmtId="0" fontId="5" fillId="4" borderId="12" xfId="0" applyFont="1" applyFill="1" applyBorder="1" applyAlignment="1">
      <alignment horizontal="center" vertical="center"/>
    </xf>
    <xf numFmtId="9" fontId="12" fillId="0" borderId="3" xfId="1" applyNumberFormat="1" applyFont="1" applyBorder="1" applyAlignment="1">
      <alignment horizontal="center"/>
    </xf>
    <xf numFmtId="9" fontId="5" fillId="3" borderId="6" xfId="1" applyNumberFormat="1" applyFont="1" applyFill="1" applyBorder="1" applyAlignment="1">
      <alignment horizontal="center"/>
    </xf>
    <xf numFmtId="0" fontId="6" fillId="4" borderId="12" xfId="0" applyFont="1" applyFill="1" applyBorder="1" applyAlignment="1">
      <alignment horizontal="center" vertical="center"/>
    </xf>
    <xf numFmtId="9" fontId="15" fillId="0" borderId="3" xfId="1" applyNumberFormat="1" applyFont="1" applyBorder="1" applyAlignment="1">
      <alignment horizontal="center"/>
    </xf>
    <xf numFmtId="9" fontId="18" fillId="3" borderId="6" xfId="1" applyNumberFormat="1" applyFont="1" applyFill="1" applyBorder="1" applyAlignment="1">
      <alignment horizontal="center"/>
    </xf>
    <xf numFmtId="9" fontId="7" fillId="3" borderId="6" xfId="1" applyNumberFormat="1" applyFont="1" applyFill="1" applyBorder="1" applyAlignment="1">
      <alignment horizontal="center"/>
    </xf>
    <xf numFmtId="0" fontId="7" fillId="4" borderId="12" xfId="0" applyFont="1" applyFill="1" applyBorder="1" applyAlignment="1">
      <alignment horizontal="center" vertical="center"/>
    </xf>
    <xf numFmtId="9" fontId="14" fillId="0" borderId="3" xfId="1" applyNumberFormat="1" applyFont="1" applyBorder="1" applyAlignment="1">
      <alignment horizontal="center"/>
    </xf>
    <xf numFmtId="0" fontId="17" fillId="4" borderId="19" xfId="0" applyFont="1" applyFill="1" applyBorder="1" applyAlignment="1">
      <alignment vertical="center"/>
    </xf>
    <xf numFmtId="9" fontId="8" fillId="3" borderId="20" xfId="1" applyNumberFormat="1" applyFont="1" applyFill="1" applyBorder="1" applyAlignment="1">
      <alignment horizontal="left"/>
    </xf>
    <xf numFmtId="9" fontId="8" fillId="3" borderId="20" xfId="0" applyNumberFormat="1" applyFont="1" applyFill="1" applyBorder="1" applyAlignment="1">
      <alignment horizontal="left"/>
    </xf>
    <xf numFmtId="0" fontId="17" fillId="3" borderId="21" xfId="0" applyFont="1" applyFill="1" applyBorder="1" applyAlignment="1">
      <alignment horizontal="center"/>
    </xf>
    <xf numFmtId="0" fontId="17" fillId="3" borderId="23" xfId="0" applyFont="1" applyFill="1" applyBorder="1" applyAlignment="1">
      <alignment horizontal="center"/>
    </xf>
    <xf numFmtId="0" fontId="9" fillId="0" borderId="0" xfId="0" applyFont="1" applyBorder="1"/>
    <xf numFmtId="0" fontId="8" fillId="0" borderId="0" xfId="0" applyFont="1" applyBorder="1" applyAlignment="1"/>
    <xf numFmtId="0" fontId="16" fillId="0" borderId="0" xfId="0" applyFont="1" applyBorder="1" applyAlignment="1"/>
    <xf numFmtId="0" fontId="25" fillId="0" borderId="0" xfId="0" applyFont="1" applyBorder="1" applyAlignment="1"/>
    <xf numFmtId="0" fontId="9" fillId="0" borderId="0" xfId="0" applyFont="1" applyBorder="1"/>
    <xf numFmtId="0" fontId="16" fillId="0" borderId="0" xfId="0" applyFont="1" applyBorder="1" applyAlignment="1">
      <alignment horizontal="center"/>
    </xf>
    <xf numFmtId="0" fontId="8" fillId="3" borderId="7" xfId="0" applyFont="1" applyFill="1" applyBorder="1" applyAlignment="1"/>
    <xf numFmtId="0" fontId="26" fillId="3" borderId="8" xfId="0" applyFont="1" applyFill="1" applyBorder="1" applyAlignment="1">
      <alignment horizontal="left"/>
    </xf>
    <xf numFmtId="0" fontId="3" fillId="3" borderId="8" xfId="0" applyFont="1" applyFill="1" applyBorder="1" applyAlignment="1">
      <alignment horizontal="left"/>
    </xf>
    <xf numFmtId="0" fontId="4" fillId="3" borderId="8" xfId="0" applyFont="1" applyFill="1" applyBorder="1" applyAlignment="1">
      <alignment horizontal="left"/>
    </xf>
    <xf numFmtId="0" fontId="5" fillId="3" borderId="8" xfId="0" applyFont="1" applyFill="1" applyBorder="1" applyAlignment="1">
      <alignment horizontal="left"/>
    </xf>
    <xf numFmtId="0" fontId="27" fillId="3" borderId="8" xfId="0" applyFont="1" applyFill="1" applyBorder="1" applyAlignment="1">
      <alignment horizontal="left"/>
    </xf>
    <xf numFmtId="0" fontId="30" fillId="3" borderId="8" xfId="0" applyFont="1" applyFill="1" applyBorder="1" applyAlignment="1">
      <alignment horizontal="left"/>
    </xf>
    <xf numFmtId="0" fontId="28" fillId="3" borderId="8" xfId="0" applyFont="1" applyFill="1" applyBorder="1" applyAlignment="1">
      <alignment horizontal="left"/>
    </xf>
    <xf numFmtId="0" fontId="31" fillId="3" borderId="8" xfId="0" applyFont="1" applyFill="1" applyBorder="1" applyAlignment="1">
      <alignment horizontal="left"/>
    </xf>
    <xf numFmtId="0" fontId="29" fillId="3" borderId="8" xfId="0" applyFont="1" applyFill="1" applyBorder="1" applyAlignment="1">
      <alignment horizontal="left"/>
    </xf>
    <xf numFmtId="0" fontId="32" fillId="3" borderId="24" xfId="0" applyFont="1" applyFill="1" applyBorder="1" applyAlignment="1">
      <alignment horizontal="left"/>
    </xf>
    <xf numFmtId="0" fontId="9" fillId="0" borderId="0" xfId="0" applyFont="1" applyBorder="1"/>
    <xf numFmtId="0" fontId="34" fillId="0" borderId="0" xfId="0" applyFont="1" applyBorder="1"/>
    <xf numFmtId="0" fontId="35" fillId="0" borderId="0" xfId="0" applyFont="1" applyBorder="1" applyAlignment="1">
      <alignment horizontal="center"/>
    </xf>
    <xf numFmtId="0" fontId="36" fillId="0" borderId="0" xfId="0" applyFont="1" applyBorder="1" applyAlignment="1">
      <alignment horizontal="center"/>
    </xf>
    <xf numFmtId="0" fontId="37" fillId="0" borderId="0" xfId="0" applyFont="1" applyBorder="1" applyAlignment="1">
      <alignment horizontal="center"/>
    </xf>
    <xf numFmtId="0" fontId="38" fillId="0" borderId="0" xfId="0" applyFont="1" applyBorder="1" applyAlignment="1">
      <alignment horizontal="center"/>
    </xf>
    <xf numFmtId="0" fontId="39" fillId="0" borderId="0" xfId="0" applyFont="1" applyBorder="1" applyAlignment="1">
      <alignment horizontal="center"/>
    </xf>
    <xf numFmtId="0" fontId="40" fillId="0" borderId="0" xfId="0" applyFont="1" applyBorder="1" applyAlignment="1"/>
    <xf numFmtId="0" fontId="9" fillId="0" borderId="0" xfId="0" applyFont="1" applyBorder="1"/>
    <xf numFmtId="0" fontId="35" fillId="2" borderId="0" xfId="0" applyFont="1" applyFill="1" applyBorder="1" applyAlignment="1">
      <alignment horizontal="center"/>
    </xf>
    <xf numFmtId="0" fontId="37" fillId="2" borderId="0" xfId="0" applyFont="1" applyFill="1" applyBorder="1" applyAlignment="1">
      <alignment horizontal="center"/>
    </xf>
    <xf numFmtId="0" fontId="38" fillId="2" borderId="0" xfId="0" applyFont="1" applyFill="1" applyBorder="1" applyAlignment="1">
      <alignment horizontal="center"/>
    </xf>
    <xf numFmtId="0" fontId="39" fillId="2" borderId="0" xfId="0" applyFont="1" applyFill="1" applyBorder="1" applyAlignment="1">
      <alignment horizontal="center"/>
    </xf>
    <xf numFmtId="0" fontId="36" fillId="2" borderId="0" xfId="0" applyFont="1" applyFill="1" applyBorder="1" applyAlignment="1">
      <alignment horizontal="center"/>
    </xf>
    <xf numFmtId="0" fontId="9" fillId="0" borderId="0" xfId="0" applyFont="1" applyBorder="1"/>
    <xf numFmtId="0" fontId="9" fillId="0" borderId="0" xfId="0" applyFont="1" applyBorder="1"/>
    <xf numFmtId="0" fontId="9" fillId="0" borderId="0" xfId="0" applyFont="1" applyBorder="1"/>
    <xf numFmtId="0" fontId="9" fillId="0" borderId="0" xfId="0" applyFont="1" applyBorder="1"/>
    <xf numFmtId="0" fontId="46" fillId="0" borderId="0" xfId="0" applyFont="1" applyBorder="1"/>
    <xf numFmtId="0" fontId="43" fillId="0" borderId="0" xfId="0" applyFont="1" applyBorder="1" applyAlignment="1">
      <alignment horizontal="center"/>
    </xf>
    <xf numFmtId="0" fontId="44" fillId="0" borderId="0" xfId="0" applyFont="1" applyBorder="1" applyAlignment="1">
      <alignment horizontal="center"/>
    </xf>
    <xf numFmtId="0" fontId="45" fillId="0" borderId="0" xfId="0" applyFont="1" applyBorder="1" applyAlignment="1">
      <alignment horizontal="center"/>
    </xf>
    <xf numFmtId="0" fontId="47" fillId="0" borderId="0" xfId="0" applyFont="1" applyBorder="1" applyAlignment="1">
      <alignment horizontal="center"/>
    </xf>
    <xf numFmtId="0" fontId="48" fillId="0" borderId="0" xfId="0" applyFont="1" applyBorder="1" applyAlignment="1">
      <alignment horizontal="center"/>
    </xf>
    <xf numFmtId="0" fontId="42" fillId="0" borderId="0" xfId="0" applyFont="1" applyBorder="1" applyAlignment="1"/>
    <xf numFmtId="0" fontId="16" fillId="0" borderId="10" xfId="0" applyFont="1" applyBorder="1" applyAlignment="1"/>
    <xf numFmtId="0" fontId="49" fillId="0" borderId="0" xfId="0" applyFont="1" applyBorder="1" applyAlignment="1">
      <alignment horizontal="center"/>
    </xf>
    <xf numFmtId="0" fontId="50" fillId="0" borderId="0" xfId="0" applyFont="1" applyBorder="1" applyAlignment="1">
      <alignment horizontal="center"/>
    </xf>
    <xf numFmtId="0" fontId="51" fillId="0" borderId="0" xfId="0" applyFont="1" applyBorder="1" applyAlignment="1">
      <alignment horizontal="center"/>
    </xf>
    <xf numFmtId="0" fontId="52" fillId="0" borderId="0" xfId="0" applyFont="1" applyBorder="1" applyAlignment="1">
      <alignment horizontal="center"/>
    </xf>
    <xf numFmtId="0" fontId="53" fillId="0" borderId="0" xfId="0" applyFont="1" applyBorder="1" applyAlignment="1">
      <alignment horizontal="center"/>
    </xf>
    <xf numFmtId="0" fontId="54" fillId="0" borderId="0" xfId="0" applyFont="1" applyBorder="1"/>
    <xf numFmtId="0" fontId="50" fillId="2" borderId="0" xfId="0" applyFont="1" applyFill="1" applyBorder="1" applyAlignment="1">
      <alignment horizontal="center"/>
    </xf>
    <xf numFmtId="0" fontId="51" fillId="2" borderId="0" xfId="0" applyFont="1" applyFill="1" applyBorder="1" applyAlignment="1">
      <alignment horizontal="center"/>
    </xf>
    <xf numFmtId="0" fontId="52" fillId="2" borderId="0" xfId="0" applyFont="1" applyFill="1" applyBorder="1" applyAlignment="1">
      <alignment horizontal="center"/>
    </xf>
    <xf numFmtId="0" fontId="53" fillId="2" borderId="0" xfId="0" applyFont="1" applyFill="1" applyBorder="1" applyAlignment="1">
      <alignment horizontal="center"/>
    </xf>
    <xf numFmtId="0" fontId="55" fillId="0" borderId="0" xfId="0" applyFont="1" applyBorder="1"/>
    <xf numFmtId="0" fontId="56" fillId="0" borderId="0" xfId="0" applyFont="1" applyBorder="1" applyAlignment="1">
      <alignment horizontal="center"/>
    </xf>
    <xf numFmtId="0" fontId="57" fillId="0" borderId="0" xfId="0" applyFont="1" applyBorder="1" applyAlignment="1">
      <alignment horizontal="center"/>
    </xf>
    <xf numFmtId="0" fontId="58" fillId="0" borderId="0" xfId="0" applyFont="1" applyBorder="1" applyAlignment="1">
      <alignment horizontal="center"/>
    </xf>
    <xf numFmtId="0" fontId="59" fillId="0" borderId="0" xfId="0" applyFont="1" applyBorder="1" applyAlignment="1">
      <alignment horizontal="center"/>
    </xf>
    <xf numFmtId="0" fontId="60" fillId="0" borderId="0" xfId="0" applyFont="1" applyBorder="1" applyAlignment="1">
      <alignment horizontal="center"/>
    </xf>
    <xf numFmtId="0" fontId="61" fillId="0" borderId="1" xfId="0" applyFont="1" applyBorder="1" applyAlignment="1">
      <alignment horizontal="center"/>
    </xf>
    <xf numFmtId="0" fontId="9" fillId="0" borderId="0" xfId="0" applyFont="1" applyBorder="1"/>
    <xf numFmtId="0" fontId="62" fillId="0" borderId="0" xfId="0" applyFont="1" applyBorder="1" applyAlignment="1">
      <alignment horizontal="center"/>
    </xf>
    <xf numFmtId="0" fontId="63" fillId="0" borderId="0" xfId="0" applyFont="1" applyBorder="1" applyAlignment="1">
      <alignment horizontal="center"/>
    </xf>
    <xf numFmtId="0" fontId="64" fillId="0" borderId="0" xfId="0" applyFont="1" applyBorder="1" applyAlignment="1">
      <alignment horizontal="center"/>
    </xf>
    <xf numFmtId="0" fontId="65" fillId="0" borderId="0" xfId="0" applyFont="1" applyBorder="1" applyAlignment="1">
      <alignment horizontal="center"/>
    </xf>
    <xf numFmtId="0" fontId="66" fillId="0" borderId="0" xfId="0" applyFont="1" applyBorder="1" applyAlignment="1">
      <alignment horizontal="center"/>
    </xf>
    <xf numFmtId="0" fontId="9" fillId="0" borderId="0" xfId="0" applyFont="1" applyBorder="1"/>
    <xf numFmtId="0" fontId="67" fillId="0" borderId="0" xfId="0" applyFont="1" applyBorder="1"/>
    <xf numFmtId="0" fontId="41" fillId="0" borderId="0" xfId="0" applyFont="1" applyBorder="1" applyAlignment="1">
      <alignment horizontal="center"/>
    </xf>
    <xf numFmtId="0" fontId="40" fillId="0" borderId="0" xfId="0" applyFont="1" applyBorder="1" applyAlignment="1">
      <alignment horizontal="center"/>
    </xf>
    <xf numFmtId="0" fontId="17" fillId="3" borderId="0" xfId="0" applyFont="1" applyFill="1" applyBorder="1" applyAlignment="1">
      <alignment horizontal="center"/>
    </xf>
    <xf numFmtId="0" fontId="68" fillId="0" borderId="0" xfId="0" applyFont="1" applyBorder="1" applyAlignment="1"/>
    <xf numFmtId="0" fontId="9" fillId="0" borderId="0" xfId="0" applyFont="1" applyBorder="1"/>
    <xf numFmtId="0" fontId="9" fillId="0" borderId="0" xfId="0" applyFont="1" applyBorder="1"/>
    <xf numFmtId="0" fontId="69" fillId="0" borderId="0" xfId="0" applyFont="1"/>
    <xf numFmtId="0" fontId="69" fillId="0" borderId="0" xfId="0" applyFont="1" applyBorder="1"/>
    <xf numFmtId="0" fontId="70" fillId="0" borderId="0" xfId="0" applyFont="1" applyBorder="1" applyAlignment="1">
      <alignment horizontal="center"/>
    </xf>
    <xf numFmtId="0" fontId="71" fillId="0" borderId="0" xfId="0" applyFont="1" applyBorder="1" applyAlignment="1">
      <alignment horizontal="center"/>
    </xf>
    <xf numFmtId="0" fontId="72" fillId="0" borderId="0" xfId="0" applyFont="1" applyBorder="1" applyAlignment="1">
      <alignment horizontal="center"/>
    </xf>
    <xf numFmtId="0" fontId="73" fillId="0" borderId="0" xfId="0" applyFont="1" applyBorder="1" applyAlignment="1">
      <alignment horizontal="center"/>
    </xf>
    <xf numFmtId="0" fontId="74" fillId="0" borderId="0" xfId="0" applyFont="1" applyBorder="1" applyAlignment="1">
      <alignment horizontal="center"/>
    </xf>
    <xf numFmtId="0" fontId="75" fillId="0" borderId="0" xfId="0" applyFont="1" applyBorder="1" applyAlignment="1"/>
    <xf numFmtId="0" fontId="9" fillId="0" borderId="0" xfId="0" applyFont="1" applyBorder="1"/>
    <xf numFmtId="0" fontId="76" fillId="3" borderId="25" xfId="0" applyFont="1" applyFill="1" applyBorder="1" applyAlignment="1">
      <alignment horizontal="left"/>
    </xf>
    <xf numFmtId="0" fontId="77" fillId="0" borderId="0" xfId="0" applyFont="1" applyBorder="1" applyAlignment="1">
      <alignment horizontal="center"/>
    </xf>
    <xf numFmtId="0" fontId="78" fillId="0" borderId="0" xfId="0" applyFont="1" applyBorder="1"/>
    <xf numFmtId="0" fontId="79" fillId="0" borderId="0" xfId="0" applyFont="1" applyBorder="1" applyAlignment="1">
      <alignment horizontal="center"/>
    </xf>
    <xf numFmtId="0" fontId="80" fillId="0" borderId="0" xfId="0" applyFont="1" applyBorder="1" applyAlignment="1">
      <alignment horizontal="center"/>
    </xf>
    <xf numFmtId="0" fontId="81" fillId="0" borderId="0" xfId="0" applyFont="1" applyBorder="1" applyAlignment="1">
      <alignment horizontal="center"/>
    </xf>
    <xf numFmtId="0" fontId="82" fillId="0" borderId="0" xfId="0" applyFont="1" applyBorder="1" applyAlignment="1">
      <alignment horizontal="center"/>
    </xf>
    <xf numFmtId="0" fontId="83" fillId="0" borderId="0" xfId="0" applyFont="1" applyBorder="1" applyAlignment="1">
      <alignment horizontal="center"/>
    </xf>
    <xf numFmtId="0" fontId="84" fillId="0" borderId="0" xfId="0" applyFont="1" applyBorder="1" applyAlignment="1"/>
    <xf numFmtId="0" fontId="78" fillId="0" borderId="0" xfId="0" applyFont="1"/>
    <xf numFmtId="0" fontId="85" fillId="0" borderId="0" xfId="0" applyFont="1" applyBorder="1"/>
    <xf numFmtId="0" fontId="86" fillId="0" borderId="0" xfId="0" applyFont="1" applyBorder="1" applyAlignment="1">
      <alignment horizontal="center"/>
    </xf>
    <xf numFmtId="0" fontId="87" fillId="0" borderId="0" xfId="0" applyFont="1" applyBorder="1" applyAlignment="1">
      <alignment horizontal="center"/>
    </xf>
    <xf numFmtId="0" fontId="88" fillId="0" borderId="0" xfId="0" applyFont="1" applyBorder="1" applyAlignment="1">
      <alignment horizontal="center"/>
    </xf>
    <xf numFmtId="0" fontId="89" fillId="0" borderId="0" xfId="0" applyFont="1" applyBorder="1" applyAlignment="1">
      <alignment horizontal="center"/>
    </xf>
    <xf numFmtId="0" fontId="90" fillId="0" borderId="0" xfId="0" applyFont="1" applyBorder="1" applyAlignment="1">
      <alignment horizontal="center"/>
    </xf>
    <xf numFmtId="0" fontId="91" fillId="0" borderId="0" xfId="0" applyFont="1" applyBorder="1" applyAlignment="1"/>
    <xf numFmtId="0" fontId="9" fillId="0" borderId="0" xfId="0" applyFont="1" applyBorder="1"/>
    <xf numFmtId="0" fontId="85" fillId="0" borderId="0" xfId="0" applyFont="1"/>
    <xf numFmtId="0" fontId="90" fillId="0" borderId="0" xfId="0" applyFont="1"/>
    <xf numFmtId="0" fontId="92" fillId="0" borderId="0" xfId="0" applyFont="1"/>
    <xf numFmtId="0" fontId="9" fillId="0" borderId="0" xfId="0" applyFont="1" applyBorder="1"/>
    <xf numFmtId="0" fontId="86" fillId="2" borderId="0" xfId="0" applyFont="1" applyFill="1" applyBorder="1" applyAlignment="1">
      <alignment horizontal="center"/>
    </xf>
    <xf numFmtId="0" fontId="87" fillId="2" borderId="0" xfId="0" applyFont="1" applyFill="1" applyBorder="1" applyAlignment="1">
      <alignment horizontal="center"/>
    </xf>
    <xf numFmtId="0" fontId="88" fillId="2" borderId="0" xfId="0" applyFont="1" applyFill="1" applyBorder="1" applyAlignment="1">
      <alignment horizontal="center"/>
    </xf>
    <xf numFmtId="0" fontId="16" fillId="0" borderId="0" xfId="0" applyFont="1" applyAlignment="1"/>
    <xf numFmtId="0" fontId="93" fillId="0" borderId="0" xfId="0" applyFont="1" applyBorder="1"/>
    <xf numFmtId="0" fontId="94" fillId="0" borderId="0" xfId="0" applyFont="1" applyBorder="1" applyAlignment="1">
      <alignment horizontal="center"/>
    </xf>
    <xf numFmtId="0" fontId="95" fillId="0" borderId="0" xfId="0" applyFont="1" applyBorder="1" applyAlignment="1">
      <alignment horizontal="center"/>
    </xf>
    <xf numFmtId="0" fontId="96" fillId="0" borderId="0" xfId="0" applyFont="1" applyBorder="1" applyAlignment="1">
      <alignment horizontal="center"/>
    </xf>
    <xf numFmtId="0" fontId="97" fillId="0" borderId="0" xfId="0" applyFont="1" applyBorder="1" applyAlignment="1">
      <alignment horizontal="center"/>
    </xf>
    <xf numFmtId="0" fontId="98" fillId="0" borderId="0" xfId="0" applyFont="1" applyBorder="1" applyAlignment="1">
      <alignment horizontal="center"/>
    </xf>
    <xf numFmtId="0" fontId="93" fillId="0" borderId="0" xfId="0" applyFont="1"/>
    <xf numFmtId="0" fontId="95" fillId="2" borderId="0" xfId="0" applyFont="1" applyFill="1" applyBorder="1" applyAlignment="1">
      <alignment horizontal="center"/>
    </xf>
    <xf numFmtId="0" fontId="96" fillId="2" borderId="0" xfId="0" applyFont="1" applyFill="1" applyBorder="1" applyAlignment="1">
      <alignment horizontal="center"/>
    </xf>
    <xf numFmtId="0" fontId="98" fillId="2" borderId="0" xfId="0" applyFont="1" applyFill="1" applyBorder="1" applyAlignment="1">
      <alignment horizontal="center"/>
    </xf>
    <xf numFmtId="0" fontId="99" fillId="0" borderId="0" xfId="0" applyFont="1" applyBorder="1" applyAlignment="1"/>
    <xf numFmtId="0" fontId="94" fillId="2" borderId="0" xfId="0" applyFont="1" applyFill="1" applyBorder="1" applyAlignment="1">
      <alignment horizontal="center"/>
    </xf>
    <xf numFmtId="0" fontId="97" fillId="2" borderId="0" xfId="0" applyFont="1" applyFill="1" applyBorder="1" applyAlignment="1">
      <alignment horizontal="center"/>
    </xf>
    <xf numFmtId="0" fontId="9" fillId="0" borderId="0" xfId="0" applyFont="1" applyBorder="1"/>
    <xf numFmtId="0" fontId="9" fillId="0" borderId="0" xfId="0" applyFont="1" applyAlignment="1">
      <alignment horizontal="center"/>
    </xf>
    <xf numFmtId="0" fontId="9" fillId="0" borderId="0" xfId="0" applyFont="1" applyBorder="1"/>
    <xf numFmtId="0" fontId="100" fillId="0" borderId="0" xfId="0" applyFont="1"/>
    <xf numFmtId="0" fontId="10" fillId="0" borderId="0" xfId="0" applyFont="1"/>
    <xf numFmtId="0" fontId="11" fillId="0" borderId="0" xfId="0" applyFont="1"/>
    <xf numFmtId="0" fontId="14" fillId="0" borderId="0" xfId="0" applyFont="1"/>
    <xf numFmtId="0" fontId="13" fillId="0" borderId="0" xfId="0" applyFont="1"/>
    <xf numFmtId="0" fontId="9" fillId="5" borderId="0" xfId="0" applyFont="1" applyFill="1"/>
    <xf numFmtId="0" fontId="100" fillId="5" borderId="0" xfId="0" applyFont="1" applyFill="1"/>
    <xf numFmtId="0" fontId="12" fillId="0" borderId="0" xfId="0" applyFont="1"/>
    <xf numFmtId="0" fontId="100" fillId="0" borderId="0" xfId="0" applyFont="1" applyBorder="1"/>
    <xf numFmtId="0" fontId="101" fillId="0" borderId="0" xfId="0" applyFont="1" applyBorder="1" applyAlignment="1">
      <alignment horizontal="center"/>
    </xf>
    <xf numFmtId="0" fontId="102" fillId="0" borderId="0" xfId="0" applyFont="1" applyBorder="1" applyAlignment="1">
      <alignment horizontal="center"/>
    </xf>
    <xf numFmtId="0" fontId="103" fillId="0" borderId="0" xfId="0" applyFont="1" applyBorder="1" applyAlignment="1">
      <alignment horizontal="center"/>
    </xf>
    <xf numFmtId="0" fontId="104" fillId="0" borderId="0" xfId="0" applyFont="1" applyBorder="1" applyAlignment="1">
      <alignment horizontal="center"/>
    </xf>
    <xf numFmtId="0" fontId="105" fillId="0" borderId="0" xfId="0" applyFont="1" applyBorder="1" applyAlignment="1">
      <alignment horizontal="center"/>
    </xf>
    <xf numFmtId="0" fontId="9" fillId="0" borderId="0" xfId="0" applyFont="1" applyBorder="1"/>
    <xf numFmtId="0" fontId="106" fillId="0" borderId="0" xfId="0" applyFont="1" applyBorder="1" applyAlignment="1"/>
    <xf numFmtId="0" fontId="105" fillId="0" borderId="0" xfId="0" applyFont="1"/>
    <xf numFmtId="0" fontId="9" fillId="0" borderId="0" xfId="0" applyFont="1" applyBorder="1"/>
    <xf numFmtId="0" fontId="101" fillId="2" borderId="0" xfId="0" applyFont="1" applyFill="1" applyBorder="1" applyAlignment="1">
      <alignment horizontal="center"/>
    </xf>
    <xf numFmtId="0" fontId="103" fillId="2" borderId="0" xfId="0" applyFont="1" applyFill="1" applyBorder="1" applyAlignment="1">
      <alignment horizontal="center"/>
    </xf>
    <xf numFmtId="0" fontId="104" fillId="2" borderId="0" xfId="0" applyFont="1" applyFill="1" applyBorder="1" applyAlignment="1">
      <alignment horizontal="center"/>
    </xf>
    <xf numFmtId="0" fontId="105" fillId="2" borderId="0" xfId="0" applyFont="1" applyFill="1" applyBorder="1" applyAlignment="1">
      <alignment horizontal="center"/>
    </xf>
    <xf numFmtId="0" fontId="106" fillId="0" borderId="26" xfId="0" applyFont="1" applyBorder="1" applyAlignment="1"/>
    <xf numFmtId="0" fontId="107" fillId="0" borderId="1" xfId="0" applyFont="1" applyBorder="1" applyAlignment="1">
      <alignment horizontal="center"/>
    </xf>
    <xf numFmtId="0" fontId="101" fillId="0" borderId="1" xfId="0" applyFont="1" applyBorder="1" applyAlignment="1">
      <alignment horizontal="center"/>
    </xf>
    <xf numFmtId="0" fontId="102" fillId="0" borderId="1" xfId="0" applyFont="1" applyBorder="1" applyAlignment="1">
      <alignment horizontal="center"/>
    </xf>
    <xf numFmtId="0" fontId="103" fillId="0" borderId="1" xfId="0" applyFont="1" applyBorder="1" applyAlignment="1">
      <alignment horizontal="center"/>
    </xf>
    <xf numFmtId="0" fontId="106" fillId="0" borderId="1" xfId="0" applyFont="1" applyBorder="1" applyAlignment="1">
      <alignment horizontal="center"/>
    </xf>
    <xf numFmtId="0" fontId="106" fillId="0" borderId="27" xfId="0" applyFont="1" applyBorder="1" applyAlignment="1">
      <alignment horizontal="center"/>
    </xf>
    <xf numFmtId="0" fontId="108" fillId="0" borderId="1" xfId="0" applyFont="1" applyBorder="1" applyAlignment="1">
      <alignment horizontal="center"/>
    </xf>
    <xf numFmtId="0" fontId="103" fillId="0" borderId="0" xfId="0" applyFont="1"/>
    <xf numFmtId="0" fontId="16" fillId="0" borderId="1" xfId="0" applyFont="1" applyBorder="1" applyAlignment="1">
      <alignment horizontal="center"/>
    </xf>
    <xf numFmtId="0" fontId="9" fillId="0" borderId="0" xfId="0" applyFont="1" applyBorder="1"/>
    <xf numFmtId="0" fontId="9" fillId="0" borderId="0" xfId="0" applyFont="1" applyBorder="1"/>
    <xf numFmtId="0" fontId="109" fillId="0" borderId="0" xfId="0" applyFont="1"/>
    <xf numFmtId="0" fontId="100" fillId="0" borderId="1" xfId="0" applyFont="1" applyBorder="1"/>
    <xf numFmtId="0" fontId="100" fillId="0" borderId="1" xfId="0" applyFont="1" applyBorder="1" applyAlignment="1">
      <alignment horizontal="center"/>
    </xf>
    <xf numFmtId="0" fontId="17" fillId="3" borderId="11" xfId="0" applyFont="1" applyFill="1" applyBorder="1"/>
    <xf numFmtId="0" fontId="17" fillId="3" borderId="22" xfId="0" applyFont="1" applyFill="1" applyBorder="1"/>
    <xf numFmtId="0" fontId="8" fillId="4" borderId="7" xfId="0" applyFont="1" applyFill="1" applyBorder="1"/>
    <xf numFmtId="0" fontId="8" fillId="4" borderId="8" xfId="0" applyFont="1" applyFill="1" applyBorder="1"/>
    <xf numFmtId="0" fontId="33" fillId="0" borderId="0" xfId="0" applyFont="1" applyFill="1" applyBorder="1" applyAlignment="1">
      <alignment horizontal="left" vertical="center" wrapText="1"/>
    </xf>
    <xf numFmtId="0" fontId="9" fillId="0" borderId="10" xfId="0" applyFont="1" applyBorder="1"/>
    <xf numFmtId="0" fontId="9" fillId="0" borderId="0" xfId="0" applyFont="1" applyBorder="1"/>
    <xf numFmtId="0" fontId="17" fillId="3" borderId="10" xfId="0" applyFont="1" applyFill="1" applyBorder="1"/>
    <xf numFmtId="0" fontId="17" fillId="3" borderId="0" xfId="0" applyFont="1" applyFill="1" applyBorder="1"/>
    <xf numFmtId="0" fontId="9" fillId="0" borderId="18" xfId="0" applyFont="1" applyBorder="1"/>
    <xf numFmtId="0" fontId="0" fillId="0" borderId="0" xfId="0" applyAlignment="1">
      <alignment vertical="center" wrapText="1"/>
    </xf>
    <xf numFmtId="0" fontId="110" fillId="0" borderId="29" xfId="0" applyFont="1" applyBorder="1" applyAlignment="1">
      <alignment vertical="center" wrapText="1"/>
    </xf>
    <xf numFmtId="0" fontId="0" fillId="0" borderId="30" xfId="0" applyBorder="1" applyAlignment="1">
      <alignment horizontal="left" vertical="center" wrapText="1"/>
    </xf>
    <xf numFmtId="0" fontId="0" fillId="0" borderId="31" xfId="0" applyBorder="1" applyAlignment="1">
      <alignment horizontal="left" vertical="center" wrapText="1"/>
    </xf>
    <xf numFmtId="0" fontId="0" fillId="0" borderId="29" xfId="0" applyBorder="1" applyAlignment="1">
      <alignment horizontal="left" vertical="center" wrapText="1"/>
    </xf>
    <xf numFmtId="0" fontId="0" fillId="0" borderId="32" xfId="0" applyBorder="1" applyAlignment="1">
      <alignment vertical="center" wrapText="1"/>
    </xf>
    <xf numFmtId="0" fontId="110" fillId="0" borderId="33" xfId="0" applyFont="1" applyBorder="1" applyAlignment="1">
      <alignment vertical="center" wrapText="1"/>
    </xf>
    <xf numFmtId="0" fontId="0" fillId="0" borderId="26" xfId="0" applyBorder="1" applyAlignment="1">
      <alignment vertical="center" wrapText="1"/>
    </xf>
    <xf numFmtId="0" fontId="0" fillId="0" borderId="34" xfId="0" applyBorder="1" applyAlignment="1">
      <alignment vertical="center" wrapText="1"/>
    </xf>
    <xf numFmtId="0" fontId="0" fillId="0" borderId="33" xfId="0" applyBorder="1" applyAlignment="1">
      <alignment vertical="center" wrapText="1"/>
    </xf>
    <xf numFmtId="0" fontId="0" fillId="0" borderId="28" xfId="0" applyBorder="1" applyAlignment="1">
      <alignment vertical="center" wrapText="1"/>
    </xf>
    <xf numFmtId="0" fontId="0" fillId="0" borderId="30" xfId="0" applyBorder="1" applyAlignment="1">
      <alignment vertical="center" wrapText="1"/>
    </xf>
    <xf numFmtId="0" fontId="0" fillId="0" borderId="31" xfId="0" applyBorder="1" applyAlignment="1">
      <alignment vertical="center" wrapText="1"/>
    </xf>
    <xf numFmtId="0" fontId="0" fillId="0" borderId="29" xfId="0" applyBorder="1" applyAlignment="1">
      <alignment vertical="center" wrapText="1"/>
    </xf>
  </cellXfs>
  <cellStyles count="2">
    <cellStyle name="Normal" xfId="0" builtinId="0"/>
    <cellStyle name="Percent" xfId="1" builtinId="5"/>
  </cellStyles>
  <dxfs count="111">
    <dxf>
      <font>
        <color rgb="FFFF0000"/>
      </font>
    </dxf>
    <dxf>
      <font>
        <color rgb="FF0070C0"/>
      </font>
    </dxf>
    <dxf>
      <font>
        <color rgb="FF00B050"/>
      </font>
    </dxf>
    <dxf>
      <font>
        <color rgb="FFF2B800"/>
      </font>
      <fill>
        <patternFill patternType="none">
          <bgColor auto="1"/>
        </patternFill>
      </fill>
    </dxf>
    <dxf>
      <font>
        <color rgb="FF7030A0"/>
      </font>
    </dxf>
    <dxf>
      <font>
        <color rgb="FFFF0000"/>
      </font>
    </dxf>
    <dxf>
      <font>
        <color rgb="FF0070C0"/>
      </font>
    </dxf>
    <dxf>
      <font>
        <color rgb="FF00B050"/>
      </font>
    </dxf>
    <dxf>
      <font>
        <color rgb="FFF2B800"/>
      </font>
      <fill>
        <patternFill patternType="none">
          <bgColor auto="1"/>
        </patternFill>
      </fill>
    </dxf>
    <dxf>
      <font>
        <color rgb="FF7030A0"/>
      </font>
    </dxf>
    <dxf>
      <fill>
        <patternFill>
          <bgColor theme="7"/>
        </patternFill>
      </fill>
    </dxf>
    <dxf>
      <fill>
        <patternFill>
          <bgColor rgb="FFFF0000"/>
        </patternFill>
      </fill>
    </dxf>
    <dxf>
      <fill>
        <patternFill>
          <bgColor theme="4" tint="0.59996337778862885"/>
        </patternFill>
      </fill>
    </dxf>
    <dxf>
      <fill>
        <patternFill>
          <bgColor theme="0" tint="-0.24994659260841701"/>
        </patternFill>
      </fill>
    </dxf>
    <dxf>
      <fill>
        <patternFill>
          <bgColor theme="7"/>
        </patternFill>
      </fill>
    </dxf>
    <dxf>
      <fill>
        <patternFill>
          <bgColor rgb="FFFF0000"/>
        </patternFill>
      </fill>
    </dxf>
    <dxf>
      <fill>
        <patternFill>
          <bgColor theme="4" tint="0.59996337778862885"/>
        </patternFill>
      </fill>
    </dxf>
    <dxf>
      <font>
        <color theme="4" tint="0.39994506668294322"/>
      </font>
      <fill>
        <patternFill>
          <bgColor theme="4" tint="0.39994506668294322"/>
        </patternFill>
      </fill>
    </dxf>
    <dxf>
      <font>
        <color rgb="FFC00000"/>
      </font>
    </dxf>
    <dxf>
      <font>
        <color theme="8"/>
      </font>
    </dxf>
    <dxf>
      <font>
        <color theme="7" tint="-0.24994659260841701"/>
      </font>
    </dxf>
    <dxf>
      <font>
        <color theme="9"/>
      </font>
    </dxf>
    <dxf>
      <font>
        <b/>
        <i val="0"/>
        <color theme="1"/>
      </font>
      <fill>
        <patternFill>
          <bgColor rgb="FFFF0000"/>
        </patternFill>
      </fill>
    </dxf>
    <dxf>
      <font>
        <b/>
        <i val="0"/>
        <color rgb="FFF359CB"/>
      </font>
      <fill>
        <patternFill>
          <bgColor theme="1" tint="4.9989318521683403E-2"/>
        </patternFill>
      </fill>
    </dxf>
    <dxf>
      <font>
        <color rgb="FFBDB377"/>
      </font>
      <fill>
        <gradientFill>
          <stop position="0">
            <color theme="4" tint="0.59999389629810485"/>
          </stop>
          <stop position="1">
            <color theme="7" tint="-0.25098422193060094"/>
          </stop>
        </gradientFill>
      </fill>
    </dxf>
    <dxf>
      <font>
        <color theme="7" tint="-0.24994659260841701"/>
      </font>
      <fill>
        <patternFill patternType="solid">
          <fgColor auto="1"/>
          <bgColor theme="7" tint="-0.24994659260841701"/>
        </patternFill>
      </fill>
    </dxf>
    <dxf>
      <font>
        <color rgb="FF983A68"/>
      </font>
      <fill>
        <gradientFill>
          <stop position="0">
            <color rgb="FFFF0000"/>
          </stop>
          <stop position="1">
            <color rgb="FF396FC7"/>
          </stop>
        </gradientFill>
      </fill>
    </dxf>
    <dxf>
      <font>
        <color rgb="FFC9B4CF"/>
      </font>
      <fill>
        <gradientFill>
          <stop position="0">
            <color rgb="FFFF9999"/>
          </stop>
          <stop position="1">
            <color rgb="FF99CCFF"/>
          </stop>
        </gradientFill>
      </fill>
    </dxf>
    <dxf>
      <font>
        <color rgb="FFFF5F00"/>
      </font>
      <fill>
        <gradientFill>
          <stop position="0">
            <color rgb="FFFFC000"/>
          </stop>
          <stop position="1">
            <color rgb="FFFF0000"/>
          </stop>
        </gradientFill>
      </fill>
    </dxf>
    <dxf>
      <font>
        <color rgb="FF396FC7"/>
      </font>
      <fill>
        <gradientFill>
          <stop position="0">
            <color rgb="FF00B0F0"/>
          </stop>
          <stop position="1">
            <color rgb="FF7030A0"/>
          </stop>
        </gradientFill>
      </fill>
    </dxf>
    <dxf>
      <fill>
        <patternFill>
          <bgColor theme="4" tint="0.59996337778862885"/>
        </patternFill>
      </fill>
    </dxf>
    <dxf>
      <font>
        <color rgb="FFB77751"/>
      </font>
      <fill>
        <gradientFill>
          <stop position="0">
            <color rgb="FFFFC000"/>
          </stop>
          <stop position="1">
            <color rgb="FF7030A0"/>
          </stop>
        </gradientFill>
      </fill>
    </dxf>
    <dxf>
      <font>
        <color theme="0"/>
      </font>
    </dxf>
    <dxf>
      <fill>
        <patternFill>
          <bgColor rgb="FF7030A0"/>
        </patternFill>
      </fill>
    </dxf>
    <dxf>
      <fill>
        <patternFill>
          <bgColor theme="7"/>
        </patternFill>
      </fill>
    </dxf>
    <dxf>
      <fill>
        <patternFill>
          <bgColor rgb="FF00B0F0"/>
        </patternFill>
      </fill>
    </dxf>
    <dxf>
      <fill>
        <patternFill>
          <bgColor rgb="FF00B050"/>
        </patternFill>
      </fill>
    </dxf>
    <dxf>
      <fill>
        <patternFill>
          <bgColor rgb="FFFF0000"/>
        </patternFill>
      </fill>
    </dxf>
    <dxf>
      <fill>
        <patternFill>
          <bgColor theme="0" tint="-0.34998626667073579"/>
        </patternFill>
      </fill>
    </dxf>
    <dxf>
      <font>
        <strike val="0"/>
        <outline val="0"/>
        <shadow val="0"/>
        <u val="none"/>
        <vertAlign val="baseline"/>
        <sz val="10"/>
        <name val="Calibri"/>
        <scheme val="minor"/>
      </font>
    </dxf>
    <dxf>
      <font>
        <strike val="0"/>
        <outline val="0"/>
        <shadow val="0"/>
        <u val="none"/>
        <vertAlign val="baseline"/>
        <sz val="10"/>
        <name val="Calibri"/>
        <scheme val="minor"/>
      </font>
    </dxf>
    <dxf>
      <font>
        <strike val="0"/>
        <outline val="0"/>
        <shadow val="0"/>
        <u val="none"/>
        <vertAlign val="baseline"/>
        <sz val="10"/>
        <name val="Calibri"/>
        <scheme val="minor"/>
      </font>
    </dxf>
    <dxf>
      <font>
        <strike val="0"/>
        <outline val="0"/>
        <shadow val="0"/>
        <u val="none"/>
        <vertAlign val="baseline"/>
        <sz val="10"/>
        <name val="Calibri"/>
        <scheme val="minor"/>
      </font>
    </dxf>
    <dxf>
      <font>
        <strike val="0"/>
        <outline val="0"/>
        <shadow val="0"/>
        <u val="none"/>
        <vertAlign val="baseline"/>
        <sz val="10"/>
        <name val="Calibri"/>
        <scheme val="minor"/>
      </font>
      <fill>
        <patternFill patternType="solid">
          <fgColor indexed="64"/>
          <bgColor theme="0" tint="-0.14999847407452621"/>
        </patternFill>
      </fill>
    </dxf>
    <dxf>
      <font>
        <strike val="0"/>
        <outline val="0"/>
        <shadow val="0"/>
        <u val="none"/>
        <vertAlign val="baseline"/>
        <sz val="10"/>
        <name val="Calibri"/>
        <scheme val="minor"/>
      </font>
    </dxf>
    <dxf>
      <font>
        <strike val="0"/>
        <outline val="0"/>
        <shadow val="0"/>
        <u val="none"/>
        <vertAlign val="baseline"/>
        <sz val="10"/>
        <name val="Calibri"/>
        <scheme val="minor"/>
      </font>
    </dxf>
    <dxf>
      <font>
        <b val="0"/>
        <i val="0"/>
        <strike val="0"/>
        <condense val="0"/>
        <extend val="0"/>
        <outline val="0"/>
        <shadow val="0"/>
        <u val="none"/>
        <vertAlign val="baseline"/>
        <sz val="10"/>
        <color theme="1"/>
        <name val="Calibri"/>
        <scheme val="minor"/>
      </font>
      <border diagonalUp="0" diagonalDown="0" outline="0">
        <left/>
        <right/>
        <top style="thin">
          <color theme="1"/>
        </top>
        <bottom/>
      </border>
    </dxf>
    <dxf>
      <font>
        <b val="0"/>
        <i val="0"/>
        <strike val="0"/>
        <condense val="0"/>
        <extend val="0"/>
        <outline val="0"/>
        <shadow val="0"/>
        <u val="none"/>
        <vertAlign val="baseline"/>
        <sz val="10"/>
        <color theme="1"/>
        <name val="Calibri"/>
        <scheme val="minor"/>
      </font>
      <border diagonalUp="0" diagonalDown="0" outline="0">
        <left/>
        <right/>
        <top style="thin">
          <color theme="1"/>
        </top>
        <bottom/>
      </border>
    </dxf>
    <dxf>
      <font>
        <b val="0"/>
        <i val="0"/>
        <strike val="0"/>
        <condense val="0"/>
        <extend val="0"/>
        <outline val="0"/>
        <shadow val="0"/>
        <u val="none"/>
        <vertAlign val="baseline"/>
        <sz val="10"/>
        <color theme="1"/>
        <name val="Calibri"/>
        <scheme val="minor"/>
      </font>
      <border diagonalUp="0" diagonalDown="0" outline="0">
        <left/>
        <right/>
        <top style="thin">
          <color theme="1"/>
        </top>
        <bottom/>
      </border>
    </dxf>
    <dxf>
      <font>
        <b val="0"/>
        <i val="0"/>
        <strike val="0"/>
        <condense val="0"/>
        <extend val="0"/>
        <outline val="0"/>
        <shadow val="0"/>
        <u val="none"/>
        <vertAlign val="baseline"/>
        <sz val="10"/>
        <color theme="1"/>
        <name val="Calibri"/>
        <scheme val="minor"/>
      </font>
      <alignment horizontal="center" vertical="bottom" textRotation="0" wrapText="0"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0"/>
        <color theme="1"/>
        <name val="Calibri"/>
        <scheme val="minor"/>
      </font>
      <alignment horizontal="center" vertical="bottom" textRotation="0" wrapText="0"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0"/>
        <color theme="1"/>
        <name val="Calibri"/>
        <scheme val="minor"/>
      </font>
      <alignment horizontal="center" vertical="bottom" textRotation="0" wrapText="0"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0"/>
        <color theme="1"/>
        <name val="Calibri"/>
        <scheme val="minor"/>
      </font>
      <border diagonalUp="0" diagonalDown="0" outline="0">
        <left/>
        <right/>
        <top style="thin">
          <color theme="1"/>
        </top>
        <bottom/>
      </border>
    </dxf>
    <dxf>
      <border outline="0">
        <left style="thin">
          <color theme="1"/>
        </left>
        <right style="thin">
          <color theme="1"/>
        </right>
        <top style="thin">
          <color theme="1"/>
        </top>
        <bottom style="thin">
          <color theme="1"/>
        </bottom>
      </border>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strike val="0"/>
        <outline val="0"/>
        <shadow val="0"/>
        <u val="none"/>
        <vertAlign val="baseline"/>
        <sz val="10"/>
        <color theme="1"/>
        <name val="Calibri"/>
        <scheme val="minor"/>
      </font>
    </dxf>
    <dxf>
      <font>
        <strike val="0"/>
        <outline val="0"/>
        <shadow val="0"/>
        <u val="none"/>
        <vertAlign val="baseline"/>
        <sz val="10"/>
        <color theme="1"/>
        <name val="Calibri"/>
        <scheme val="minor"/>
      </font>
    </dxf>
    <dxf>
      <font>
        <strike val="0"/>
        <outline val="0"/>
        <shadow val="0"/>
        <u val="none"/>
        <vertAlign val="baseline"/>
        <sz val="10"/>
        <color theme="1"/>
        <name val="Calibri"/>
        <scheme val="minor"/>
      </font>
    </dxf>
    <dxf>
      <font>
        <strike val="0"/>
        <outline val="0"/>
        <shadow val="0"/>
        <u val="none"/>
        <vertAlign val="baseline"/>
        <sz val="10"/>
        <color theme="1"/>
        <name val="Calibri"/>
        <scheme val="minor"/>
      </font>
      <alignment horizontal="center" vertical="bottom" textRotation="0" wrapText="0" indent="0" justifyLastLine="0" shrinkToFit="0" readingOrder="0"/>
    </dxf>
    <dxf>
      <font>
        <strike val="0"/>
        <outline val="0"/>
        <shadow val="0"/>
        <u val="none"/>
        <vertAlign val="baseline"/>
        <sz val="10"/>
        <color theme="1"/>
        <name val="Calibri"/>
        <scheme val="minor"/>
      </font>
      <alignment horizontal="center" vertical="bottom" textRotation="0" wrapText="0" indent="0" justifyLastLine="0" shrinkToFit="0" readingOrder="0"/>
    </dxf>
    <dxf>
      <font>
        <strike val="0"/>
        <outline val="0"/>
        <shadow val="0"/>
        <u val="none"/>
        <vertAlign val="baseline"/>
        <sz val="10"/>
        <color theme="1"/>
        <name val="Calibri"/>
        <scheme val="minor"/>
      </font>
      <alignment horizontal="center" vertical="bottom" textRotation="0" wrapText="0" indent="0" justifyLastLine="0" shrinkToFit="0" readingOrder="0"/>
    </dxf>
    <dxf>
      <font>
        <strike val="0"/>
        <outline val="0"/>
        <shadow val="0"/>
        <u val="none"/>
        <vertAlign val="baseline"/>
        <sz val="10"/>
        <color theme="1"/>
        <name val="Calibri"/>
        <scheme val="minor"/>
      </font>
    </dxf>
    <dxf>
      <font>
        <strike val="0"/>
        <outline val="0"/>
        <shadow val="0"/>
        <u val="none"/>
        <vertAlign val="baseline"/>
        <sz val="10"/>
        <color theme="1"/>
        <name val="Calibri"/>
        <scheme val="minor"/>
      </font>
    </dxf>
    <dxf>
      <font>
        <strike val="0"/>
        <outline val="0"/>
        <shadow val="0"/>
        <u val="none"/>
        <vertAlign val="baseline"/>
        <sz val="10"/>
        <color theme="1"/>
        <name val="Calibri"/>
        <scheme val="minor"/>
      </font>
    </dxf>
    <dxf>
      <font>
        <b val="0"/>
        <i val="0"/>
        <strike val="0"/>
        <condense val="0"/>
        <extend val="0"/>
        <outline val="0"/>
        <shadow val="0"/>
        <u val="none"/>
        <vertAlign val="baseline"/>
        <sz val="10"/>
        <color theme="7" tint="-0.249977111117893"/>
        <name val="Calibri"/>
        <scheme val="minor"/>
      </font>
      <alignment horizontal="center" vertical="bottom" textRotation="0" wrapText="0"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0"/>
        <color auto="1"/>
        <name val="Calibri"/>
        <scheme val="minor"/>
      </font>
      <alignment horizontal="center" vertical="bottom" textRotation="0" wrapText="0" indent="0" justifyLastLine="0" shrinkToFit="0" readingOrder="0"/>
      <border diagonalUp="0" diagonalDown="0" outline="0">
        <left/>
        <right/>
        <top style="thin">
          <color theme="1"/>
        </top>
        <bottom/>
      </border>
    </dxf>
    <dxf>
      <font>
        <b val="0"/>
        <i val="0"/>
        <strike val="0"/>
        <condense val="0"/>
        <extend val="0"/>
        <outline val="0"/>
        <shadow val="0"/>
        <u val="none"/>
        <vertAlign val="baseline"/>
        <sz val="10"/>
        <color auto="1"/>
        <name val="Calibri"/>
        <scheme val="minor"/>
      </font>
      <alignment horizontal="center" vertical="bottom" textRotation="0" wrapText="0" indent="0" justifyLastLine="0" shrinkToFit="0" readingOrder="0"/>
      <border diagonalUp="0" diagonalDown="0">
        <left/>
        <right/>
        <top style="thin">
          <color theme="1"/>
        </top>
        <bottom/>
        <vertical/>
        <horizontal/>
      </border>
    </dxf>
    <dxf>
      <font>
        <b val="0"/>
        <i val="0"/>
        <strike val="0"/>
        <condense val="0"/>
        <extend val="0"/>
        <outline val="0"/>
        <shadow val="0"/>
        <u val="none"/>
        <vertAlign val="baseline"/>
        <sz val="10"/>
        <color auto="1"/>
        <name val="Calibri"/>
        <scheme val="minor"/>
      </font>
      <alignment horizontal="center" vertical="bottom" textRotation="0" wrapText="0" indent="0" justifyLastLine="0" shrinkToFit="0" readingOrder="0"/>
      <border diagonalUp="0" diagonalDown="0">
        <left/>
        <right/>
        <top style="thin">
          <color theme="1"/>
        </top>
        <bottom/>
        <vertical/>
        <horizontal/>
      </border>
    </dxf>
    <dxf>
      <font>
        <b val="0"/>
        <i val="0"/>
        <strike val="0"/>
        <condense val="0"/>
        <extend val="0"/>
        <outline val="0"/>
        <shadow val="0"/>
        <u val="none"/>
        <vertAlign val="baseline"/>
        <sz val="10"/>
        <color auto="1"/>
        <name val="Calibri"/>
        <scheme val="minor"/>
      </font>
      <alignment horizontal="center" vertical="bottom" textRotation="0" wrapText="0" indent="0" justifyLastLine="0" shrinkToFit="0" readingOrder="0"/>
      <border diagonalUp="0" diagonalDown="0">
        <left/>
        <right/>
        <top style="thin">
          <color theme="1"/>
        </top>
        <bottom/>
        <vertical/>
        <horizontal/>
      </border>
    </dxf>
    <dxf>
      <font>
        <b val="0"/>
        <i val="0"/>
        <strike val="0"/>
        <condense val="0"/>
        <extend val="0"/>
        <outline val="0"/>
        <shadow val="0"/>
        <u val="none"/>
        <vertAlign val="baseline"/>
        <sz val="10"/>
        <color auto="1"/>
        <name val="Calibri"/>
        <scheme val="minor"/>
      </font>
      <alignment horizontal="center" vertical="bottom" textRotation="0" wrapText="0" indent="0" justifyLastLine="0" shrinkToFit="0" readingOrder="0"/>
      <border diagonalUp="0" diagonalDown="0">
        <left/>
        <right/>
        <top style="thin">
          <color indexed="64"/>
        </top>
        <bottom style="thin">
          <color theme="1"/>
        </bottom>
        <vertical/>
        <horizontal/>
      </border>
    </dxf>
    <dxf>
      <font>
        <b val="0"/>
        <i val="0"/>
        <strike val="0"/>
        <condense val="0"/>
        <extend val="0"/>
        <outline val="0"/>
        <shadow val="0"/>
        <u val="none"/>
        <vertAlign val="baseline"/>
        <sz val="10"/>
        <color auto="1"/>
        <name val="Calibri"/>
        <scheme val="minor"/>
      </font>
      <alignment horizontal="center" vertical="bottom" textRotation="0" wrapText="0" indent="0" justifyLastLine="0" shrinkToFit="0" readingOrder="0"/>
      <border diagonalUp="0" diagonalDown="0">
        <left/>
        <right/>
        <top style="thin">
          <color theme="1"/>
        </top>
        <bottom/>
        <vertical/>
        <horizontal/>
      </border>
    </dxf>
    <dxf>
      <font>
        <b val="0"/>
        <i val="0"/>
        <strike val="0"/>
        <condense val="0"/>
        <extend val="0"/>
        <outline val="0"/>
        <shadow val="0"/>
        <u val="none"/>
        <vertAlign val="baseline"/>
        <sz val="10"/>
        <color rgb="FF00B0F0"/>
        <name val="Calibri"/>
        <scheme val="minor"/>
      </font>
      <alignment horizontal="center" vertical="bottom" textRotation="0" wrapText="0" indent="0" justifyLastLine="0" shrinkToFit="0" readingOrder="0"/>
      <border diagonalUp="0" diagonalDown="0">
        <left/>
        <right/>
        <top style="thin">
          <color theme="1"/>
        </top>
        <bottom/>
        <vertical/>
        <horizontal/>
      </border>
    </dxf>
    <dxf>
      <font>
        <b val="0"/>
        <i val="0"/>
        <strike val="0"/>
        <condense val="0"/>
        <extend val="0"/>
        <outline val="0"/>
        <shadow val="0"/>
        <u val="none"/>
        <vertAlign val="baseline"/>
        <sz val="10"/>
        <color rgb="FF00B050"/>
        <name val="Calibri"/>
        <scheme val="minor"/>
      </font>
      <alignment horizontal="center" vertical="bottom" textRotation="0" wrapText="0" indent="0" justifyLastLine="0" shrinkToFit="0" readingOrder="0"/>
      <border diagonalUp="0" diagonalDown="0">
        <left/>
        <right/>
        <top style="thin">
          <color theme="1"/>
        </top>
        <bottom/>
        <vertical/>
        <horizontal/>
      </border>
    </dxf>
    <dxf>
      <font>
        <b val="0"/>
        <i val="0"/>
        <strike val="0"/>
        <condense val="0"/>
        <extend val="0"/>
        <outline val="0"/>
        <shadow val="0"/>
        <u val="none"/>
        <vertAlign val="baseline"/>
        <sz val="10"/>
        <color rgb="FFFF0000"/>
        <name val="Calibri"/>
        <scheme val="minor"/>
      </font>
      <alignment horizontal="center" vertical="bottom" textRotation="0" wrapText="0" indent="0" justifyLastLine="0" shrinkToFit="0" readingOrder="0"/>
      <border diagonalUp="0" diagonalDown="0">
        <left/>
        <right/>
        <top style="thin">
          <color theme="1"/>
        </top>
        <bottom/>
        <vertical/>
        <horizontal/>
      </border>
    </dxf>
    <dxf>
      <font>
        <b val="0"/>
        <i val="0"/>
        <strike val="0"/>
        <condense val="0"/>
        <extend val="0"/>
        <outline val="0"/>
        <shadow val="0"/>
        <u val="none"/>
        <vertAlign val="baseline"/>
        <sz val="10"/>
        <color theme="4" tint="0.59999389629810485"/>
        <name val="Calibri"/>
        <scheme val="minor"/>
      </font>
      <alignment horizontal="center" vertical="bottom" textRotation="0" wrapText="0" indent="0" justifyLastLine="0" shrinkToFit="0" readingOrder="0"/>
      <border diagonalUp="0" diagonalDown="0">
        <left/>
        <right/>
        <top style="thin">
          <color theme="1"/>
        </top>
        <bottom/>
        <vertical/>
        <horizontal/>
      </border>
    </dxf>
    <dxf>
      <font>
        <b val="0"/>
        <i val="0"/>
        <strike val="0"/>
        <condense val="0"/>
        <extend val="0"/>
        <outline val="0"/>
        <shadow val="0"/>
        <u val="none"/>
        <vertAlign val="baseline"/>
        <sz val="10"/>
        <color auto="1"/>
        <name val="Calibri"/>
        <scheme val="minor"/>
      </font>
      <alignment horizontal="general" vertical="bottom" textRotation="0" wrapText="0" indent="0" justifyLastLine="0" shrinkToFit="0" readingOrder="0"/>
      <border diagonalUp="0" diagonalDown="0">
        <left/>
        <right/>
        <top style="thin">
          <color indexed="64"/>
        </top>
        <bottom style="thin">
          <color indexed="64"/>
        </bottom>
        <vertical/>
        <horizontal/>
      </border>
    </dxf>
    <dxf>
      <border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0"/>
        <color auto="1"/>
        <name val="Calibri"/>
        <scheme val="minor"/>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1"/>
        <color auto="1"/>
        <name val="Calibri"/>
        <scheme val="minor"/>
      </font>
      <alignment horizontal="general" vertical="bottom" textRotation="0" wrapText="0" indent="0" justifyLastLine="0" shrinkToFit="0" readingOrder="0"/>
    </dxf>
    <dxf>
      <font>
        <b val="0"/>
        <i val="0"/>
        <strike val="0"/>
        <condense val="0"/>
        <extend val="0"/>
        <outline val="0"/>
        <shadow val="0"/>
        <u val="none"/>
        <vertAlign val="baseline"/>
        <sz val="10"/>
        <color auto="1"/>
        <name val="Calibri"/>
        <scheme val="minor"/>
      </font>
      <alignment horizontal="general" vertical="bottom" textRotation="0" wrapText="0" indent="0" justifyLastLine="0" shrinkToFit="0" readingOrder="0"/>
    </dxf>
    <dxf>
      <font>
        <b val="0"/>
        <i val="0"/>
        <strike val="0"/>
        <condense val="0"/>
        <extend val="0"/>
        <outline val="0"/>
        <shadow val="0"/>
        <u val="none"/>
        <vertAlign val="baseline"/>
        <sz val="11"/>
        <color rgb="FF7030A0"/>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10"/>
        <color rgb="FF7030A0"/>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7"/>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10"/>
        <color theme="7"/>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11"/>
        <color rgb="FF00B0F0"/>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10"/>
        <color rgb="FF00B0F0"/>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11"/>
        <color rgb="FF00B050"/>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10"/>
        <color rgb="FF00B050"/>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11"/>
        <color rgb="FFFF0000"/>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10"/>
        <color rgb="FFFF0000"/>
        <name val="Calibri"/>
        <scheme val="minor"/>
      </font>
      <alignment horizontal="center" vertical="bottom" textRotation="0" wrapText="0" indent="0" justifyLastLine="0" shrinkToFit="0" readingOrder="0"/>
    </dxf>
    <dxf>
      <font>
        <strike val="0"/>
        <outline val="0"/>
        <shadow val="0"/>
        <u val="none"/>
        <vertAlign val="baseline"/>
        <sz val="10"/>
        <name val="Calibri"/>
        <scheme val="minor"/>
      </font>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sz val="10"/>
        <name val="Calibri"/>
        <scheme val="minor"/>
      </font>
    </dxf>
    <dxf>
      <font>
        <strike val="0"/>
        <outline val="0"/>
        <shadow val="0"/>
        <u val="none"/>
        <vertAlign val="baseline"/>
        <sz val="10"/>
        <name val="Calibri"/>
        <scheme val="minor"/>
      </font>
    </dxf>
    <dxf>
      <font>
        <strike val="0"/>
        <outline val="0"/>
        <shadow val="0"/>
        <u val="none"/>
        <vertAlign val="baseline"/>
        <sz val="10"/>
        <name val="Calibri"/>
        <scheme val="minor"/>
      </font>
    </dxf>
    <dxf>
      <font>
        <b val="0"/>
        <i val="0"/>
        <strike val="0"/>
        <condense val="0"/>
        <extend val="0"/>
        <outline val="0"/>
        <shadow val="0"/>
        <u val="none"/>
        <vertAlign val="baseline"/>
        <sz val="11"/>
        <color rgb="FF7030A0"/>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10"/>
        <color rgb="FF7030A0"/>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7"/>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10"/>
        <color theme="7"/>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11"/>
        <color rgb="FF00B0F0"/>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10"/>
        <color rgb="FF00B0F0"/>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11"/>
        <color rgb="FF00B050"/>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10"/>
        <color rgb="FF00B050"/>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11"/>
        <color rgb="FFFF0000"/>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10"/>
        <color rgb="FFFF0000"/>
        <name val="Calibri"/>
        <scheme val="minor"/>
      </font>
      <alignment horizontal="center" vertical="bottom" textRotation="0" wrapText="0" indent="0" justifyLastLine="0" shrinkToFit="0" readingOrder="0"/>
    </dxf>
    <dxf>
      <font>
        <strike val="0"/>
        <outline val="0"/>
        <shadow val="0"/>
        <u val="none"/>
        <vertAlign val="baseline"/>
        <sz val="10"/>
        <name val="Calibri"/>
        <scheme val="minor"/>
      </font>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sz val="10"/>
        <name val="Calibri"/>
        <scheme val="minor"/>
      </font>
    </dxf>
    <dxf>
      <font>
        <strike val="0"/>
        <outline val="0"/>
        <shadow val="0"/>
        <u val="none"/>
        <vertAlign val="baseline"/>
        <sz val="10"/>
        <name val="Calibri"/>
        <scheme val="minor"/>
      </font>
    </dxf>
  </dxfs>
  <tableStyles count="0" defaultTableStyle="TableStyleMedium2" defaultPivotStyle="PivotStyleLight16"/>
  <colors>
    <mruColors>
      <color rgb="FFFF7C80"/>
      <color rgb="FFFF9A6E"/>
      <color rgb="FFBB6BFD"/>
      <color rgb="FFF2B800"/>
      <color rgb="FFFF9393"/>
      <color rgb="FFE3C2FE"/>
      <color rgb="FFFFC1FF"/>
      <color rgb="FFF359CB"/>
      <color rgb="FFC9B4C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id="2" name="Eddies" displayName="Eddies" ref="A1:G80" totalsRowShown="0" headerRowDxfId="110" dataDxfId="109" tableBorderDxfId="108">
  <autoFilter ref="A1:G80"/>
  <sortState ref="A2:F35">
    <sortCondition ref="A1:A25"/>
  </sortState>
  <tableColumns count="7">
    <tableColumn id="1" name="Eddies" dataDxfId="107"/>
    <tableColumn id="2" name="W" dataDxfId="106" totalsRowDxfId="105"/>
    <tableColumn id="3" name="S" dataDxfId="104" totalsRowDxfId="103"/>
    <tableColumn id="4" name="M" dataDxfId="102" totalsRowDxfId="101"/>
    <tableColumn id="5" name="G" dataDxfId="100" totalsRowDxfId="99"/>
    <tableColumn id="6" name="A" dataDxfId="98" totalsRowDxfId="97"/>
    <tableColumn id="7" name="Column1" dataDxfId="96"/>
  </tableColumns>
  <tableStyleInfo name="TableStyleLight8" showFirstColumn="0" showLastColumn="0" showRowStripes="1" showColumnStripes="0"/>
</table>
</file>

<file path=xl/tables/table2.xml><?xml version="1.0" encoding="utf-8"?>
<table xmlns="http://schemas.openxmlformats.org/spreadsheetml/2006/main" id="4" name="Allies" displayName="Allies" ref="H1:N228" totalsRowShown="0" headerRowDxfId="95" dataDxfId="94" tableBorderDxfId="93">
  <autoFilter ref="H1:N228"/>
  <sortState ref="H2:N224">
    <sortCondition ref="N2:N126"/>
    <sortCondition ref="H2:H126"/>
  </sortState>
  <tableColumns count="7">
    <tableColumn id="1" name="Allies" dataDxfId="92"/>
    <tableColumn id="2" name="W" dataDxfId="91" totalsRowDxfId="90"/>
    <tableColumn id="3" name="S" dataDxfId="89" totalsRowDxfId="88"/>
    <tableColumn id="4" name="M" dataDxfId="87" totalsRowDxfId="86"/>
    <tableColumn id="5" name="G" dataDxfId="85" totalsRowDxfId="84"/>
    <tableColumn id="6" name="A" dataDxfId="83" totalsRowDxfId="82"/>
    <tableColumn id="7" name="Family" dataDxfId="81" totalsRowDxfId="80"/>
  </tableColumns>
  <tableStyleInfo name="TableStyleLight8" showFirstColumn="0" showLastColumn="0" showRowStripes="1" showColumnStripes="0"/>
</table>
</file>

<file path=xl/tables/table3.xml><?xml version="1.0" encoding="utf-8"?>
<table xmlns="http://schemas.openxmlformats.org/spreadsheetml/2006/main" id="1" name="Needed" displayName="Needed" ref="P1:AA27" totalsRowShown="0" dataDxfId="78" headerRowBorderDxfId="79" tableBorderDxfId="77">
  <autoFilter ref="P1:AA27"/>
  <tableColumns count="12">
    <tableColumn id="1" name="Needed" dataDxfId="76"/>
    <tableColumn id="2" name="R" dataDxfId="75"/>
    <tableColumn id="3" name="W" dataDxfId="74"/>
    <tableColumn id="4" name="S" dataDxfId="73"/>
    <tableColumn id="5" name="M" dataDxfId="72"/>
    <tableColumn id="6" name="GA" dataDxfId="71"/>
    <tableColumn id="7" name="L" dataDxfId="70">
      <calculatedColumnFormula>IF(AND(ISBLANK(Q2),ISBLANK(R2),ISBLANK(S2),ISBLANK(T2),ISBLANK(U2))," ","X")</calculatedColumnFormula>
    </tableColumn>
    <tableColumn id="8" name="H" dataDxfId="69"/>
    <tableColumn id="9" name="F" dataDxfId="68"/>
    <tableColumn id="10" name="Ev" dataDxfId="67"/>
    <tableColumn id="11" name="FC" dataDxfId="66"/>
    <tableColumn id="13" name="$$" dataDxfId="65"/>
  </tableColumns>
  <tableStyleInfo name="TableStyleLight8" showFirstColumn="0" showLastColumn="0" showRowStripes="1" showColumnStripes="0"/>
</table>
</file>

<file path=xl/tables/table4.xml><?xml version="1.0" encoding="utf-8"?>
<table xmlns="http://schemas.openxmlformats.org/spreadsheetml/2006/main" id="3" name="Eddie" displayName="Eddie" ref="A1:G73" totalsRowShown="0" headerRowDxfId="64" dataDxfId="63">
  <autoFilter ref="A1:G73"/>
  <sortState ref="A2:H257">
    <sortCondition descending="1" ref="C2:C61"/>
    <sortCondition ref="B2:B61" customList="W,S,M,G,A"/>
    <sortCondition ref="A2:A61"/>
  </sortState>
  <tableColumns count="7">
    <tableColumn id="1" name="Eddie" dataDxfId="62"/>
    <tableColumn id="3" name="Class" dataDxfId="61"/>
    <tableColumn id="4" name="Star" dataDxfId="60"/>
    <tableColumn id="5" name="Skills?" dataDxfId="59"/>
    <tableColumn id="6" name="T Set 1" dataDxfId="58"/>
    <tableColumn id="7" name="T Set 2" dataDxfId="57"/>
    <tableColumn id="8" name="T Set 3" dataDxfId="56"/>
  </tableColumns>
  <tableStyleInfo name="TableStyleLight8" showFirstColumn="0" showLastColumn="0" showRowStripes="1" showColumnStripes="0"/>
</table>
</file>

<file path=xl/tables/table5.xml><?xml version="1.0" encoding="utf-8"?>
<table xmlns="http://schemas.openxmlformats.org/spreadsheetml/2006/main" id="6" name="Ally" displayName="Ally" ref="I1:O187" totalsRowShown="0" headerRowDxfId="55" dataDxfId="54" tableBorderDxfId="53">
  <autoFilter ref="I1:O187"/>
  <sortState ref="I2:O186">
    <sortCondition descending="1" ref="K2:K186"/>
    <sortCondition ref="J2:J186" customList="W,S,M,G,A"/>
    <sortCondition ref="I2:I186"/>
  </sortState>
  <tableColumns count="7">
    <tableColumn id="1" name="Ally" dataDxfId="52"/>
    <tableColumn id="3" name="Class" dataDxfId="51"/>
    <tableColumn id="4" name="Star" dataDxfId="50"/>
    <tableColumn id="5" name="Skills?" dataDxfId="49"/>
    <tableColumn id="6" name="T Set 1" dataDxfId="48"/>
    <tableColumn id="7" name="T Set 2" dataDxfId="47"/>
    <tableColumn id="8" name="T Set 3" dataDxfId="46"/>
  </tableColumns>
  <tableStyleInfo name="TableStyleLight8" showFirstColumn="0" showLastColumn="0" showRowStripes="1" showColumnStripes="0"/>
</table>
</file>

<file path=xl/tables/table6.xml><?xml version="1.0" encoding="utf-8"?>
<table xmlns="http://schemas.openxmlformats.org/spreadsheetml/2006/main" id="5" name="Dungeon" displayName="Dungeon" ref="A1:E30" totalsRowShown="0" headerRowDxfId="45" dataDxfId="44">
  <autoFilter ref="A1:E30"/>
  <tableColumns count="5">
    <tableColumn id="1" name="Dungeon" dataDxfId="43"/>
    <tableColumn id="2" name="Eddie" dataDxfId="42"/>
    <tableColumn id="3" name="Ally 1" dataDxfId="41"/>
    <tableColumn id="4" name="Ally 2" dataDxfId="40"/>
    <tableColumn id="5" name="Ally 3" dataDxfId="39"/>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 Id="rId4" Type="http://schemas.openxmlformats.org/officeDocument/2006/relationships/table" Target="../tables/table3.xml"/></Relationships>
</file>

<file path=xl/worksheets/_rels/sheet3.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election activeCell="C4" sqref="C4"/>
    </sheetView>
  </sheetViews>
  <sheetFormatPr defaultRowHeight="14.4" x14ac:dyDescent="0.3"/>
  <cols>
    <col min="1" max="1" width="17.44140625" style="246" customWidth="1"/>
    <col min="2" max="2" width="11.5546875" style="246" customWidth="1"/>
    <col min="3" max="3" width="128.88671875" style="246" customWidth="1"/>
    <col min="4" max="16384" width="8.88671875" style="246"/>
  </cols>
  <sheetData>
    <row r="1" spans="1:3" x14ac:dyDescent="0.3">
      <c r="A1" s="247" t="s">
        <v>721</v>
      </c>
      <c r="B1" s="252" t="s">
        <v>722</v>
      </c>
      <c r="C1" s="247" t="s">
        <v>723</v>
      </c>
    </row>
    <row r="2" spans="1:3" ht="28.8" x14ac:dyDescent="0.3">
      <c r="A2" s="248" t="s">
        <v>724</v>
      </c>
      <c r="B2" s="253" t="s">
        <v>30</v>
      </c>
      <c r="C2" s="257" t="s">
        <v>725</v>
      </c>
    </row>
    <row r="3" spans="1:3" ht="57.6" x14ac:dyDescent="0.3">
      <c r="A3" s="248"/>
      <c r="B3" s="253" t="s">
        <v>159</v>
      </c>
      <c r="C3" s="257" t="s">
        <v>734</v>
      </c>
    </row>
    <row r="4" spans="1:3" ht="115.2" x14ac:dyDescent="0.3">
      <c r="A4" s="248"/>
      <c r="B4" s="253" t="s">
        <v>259</v>
      </c>
      <c r="C4" s="257" t="s">
        <v>733</v>
      </c>
    </row>
    <row r="5" spans="1:3" x14ac:dyDescent="0.3">
      <c r="A5" s="248"/>
      <c r="B5" s="253" t="s">
        <v>153</v>
      </c>
      <c r="C5" s="257" t="s">
        <v>726</v>
      </c>
    </row>
    <row r="6" spans="1:3" ht="15" thickBot="1" x14ac:dyDescent="0.35">
      <c r="A6" s="249"/>
      <c r="B6" s="254" t="s">
        <v>208</v>
      </c>
      <c r="C6" s="258" t="s">
        <v>727</v>
      </c>
    </row>
    <row r="7" spans="1:3" ht="72" x14ac:dyDescent="0.3">
      <c r="A7" s="250" t="s">
        <v>728</v>
      </c>
      <c r="B7" s="255" t="s">
        <v>30</v>
      </c>
      <c r="C7" s="259" t="s">
        <v>729</v>
      </c>
    </row>
    <row r="8" spans="1:3" ht="72.599999999999994" thickBot="1" x14ac:dyDescent="0.35">
      <c r="A8" s="249"/>
      <c r="B8" s="254" t="s">
        <v>159</v>
      </c>
      <c r="C8" s="258" t="s">
        <v>730</v>
      </c>
    </row>
    <row r="9" spans="1:3" ht="15" thickBot="1" x14ac:dyDescent="0.35">
      <c r="A9" s="251" t="s">
        <v>731</v>
      </c>
      <c r="B9" s="256" t="s">
        <v>731</v>
      </c>
      <c r="C9" s="251" t="s">
        <v>732</v>
      </c>
    </row>
  </sheetData>
  <mergeCells count="2">
    <mergeCell ref="A7:A8"/>
    <mergeCell ref="A2:A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228"/>
  <sheetViews>
    <sheetView tabSelected="1" zoomScale="85" zoomScaleNormal="85" zoomScalePageLayoutView="85" workbookViewId="0">
      <pane ySplit="1" topLeftCell="A2" activePane="bottomLeft" state="frozen"/>
      <selection pane="bottomLeft" activeCell="C8" sqref="C8"/>
    </sheetView>
  </sheetViews>
  <sheetFormatPr defaultColWidth="8.88671875" defaultRowHeight="13.8" x14ac:dyDescent="0.3"/>
  <cols>
    <col min="1" max="1" width="22" style="1" bestFit="1" customWidth="1"/>
    <col min="2" max="2" width="4.88671875" style="2" customWidth="1"/>
    <col min="3" max="3" width="4.88671875" style="3" customWidth="1"/>
    <col min="4" max="4" width="4.88671875" style="4" customWidth="1"/>
    <col min="5" max="5" width="4.88671875" style="5" customWidth="1"/>
    <col min="6" max="6" width="4.88671875" style="6" customWidth="1"/>
    <col min="7" max="7" width="0.6640625" style="1" customWidth="1"/>
    <col min="8" max="8" width="23.21875" style="1" bestFit="1" customWidth="1"/>
    <col min="9" max="9" width="4.88671875" style="2" customWidth="1"/>
    <col min="10" max="10" width="4.88671875" style="3" customWidth="1"/>
    <col min="11" max="11" width="4.88671875" style="4" customWidth="1"/>
    <col min="12" max="12" width="4.88671875" style="5" customWidth="1"/>
    <col min="13" max="13" width="4.88671875" style="6" customWidth="1"/>
    <col min="14" max="14" width="26.109375" style="7" bestFit="1" customWidth="1"/>
    <col min="15" max="15" width="0.5546875" style="1" customWidth="1"/>
    <col min="16" max="16" width="22.33203125" style="1" customWidth="1"/>
    <col min="17" max="27" width="4.88671875" style="1" customWidth="1"/>
    <col min="28" max="28" width="0.6640625" style="1" customWidth="1"/>
    <col min="29" max="29" width="7.5546875" style="1" bestFit="1" customWidth="1"/>
    <col min="30" max="35" width="5.6640625" style="1" customWidth="1"/>
    <col min="36" max="36" width="7.6640625" style="1" customWidth="1"/>
    <col min="37" max="16384" width="8.88671875" style="1"/>
  </cols>
  <sheetData>
    <row r="1" spans="1:36" x14ac:dyDescent="0.3">
      <c r="A1" s="14" t="s">
        <v>30</v>
      </c>
      <c r="B1" s="15" t="s">
        <v>0</v>
      </c>
      <c r="C1" s="16" t="s">
        <v>2</v>
      </c>
      <c r="D1" s="17" t="s">
        <v>1</v>
      </c>
      <c r="E1" s="18" t="s">
        <v>3</v>
      </c>
      <c r="F1" s="19" t="s">
        <v>4</v>
      </c>
      <c r="G1" s="177" t="s">
        <v>338</v>
      </c>
      <c r="H1" s="14" t="s">
        <v>159</v>
      </c>
      <c r="I1" s="15" t="s">
        <v>0</v>
      </c>
      <c r="J1" s="16" t="s">
        <v>2</v>
      </c>
      <c r="K1" s="17" t="s">
        <v>1</v>
      </c>
      <c r="L1" s="18" t="s">
        <v>3</v>
      </c>
      <c r="M1" s="19" t="s">
        <v>4</v>
      </c>
      <c r="N1" s="75" t="s">
        <v>135</v>
      </c>
      <c r="P1" s="80" t="s">
        <v>259</v>
      </c>
      <c r="Q1" s="81" t="s">
        <v>236</v>
      </c>
      <c r="R1" s="82" t="s">
        <v>0</v>
      </c>
      <c r="S1" s="83" t="s">
        <v>2</v>
      </c>
      <c r="T1" s="84" t="s">
        <v>1</v>
      </c>
      <c r="U1" s="85" t="s">
        <v>246</v>
      </c>
      <c r="V1" s="86" t="s">
        <v>264</v>
      </c>
      <c r="W1" s="87" t="s">
        <v>356</v>
      </c>
      <c r="X1" s="88" t="s">
        <v>383</v>
      </c>
      <c r="Y1" s="89" t="s">
        <v>245</v>
      </c>
      <c r="Z1" s="90" t="s">
        <v>230</v>
      </c>
      <c r="AA1" s="157" t="s">
        <v>323</v>
      </c>
      <c r="AC1" s="39" t="s">
        <v>153</v>
      </c>
      <c r="AD1" s="44" t="s">
        <v>209</v>
      </c>
      <c r="AE1" s="45" t="s">
        <v>0</v>
      </c>
      <c r="AF1" s="46" t="s">
        <v>2</v>
      </c>
      <c r="AG1" s="47" t="s">
        <v>1</v>
      </c>
      <c r="AH1" s="48" t="s">
        <v>3</v>
      </c>
      <c r="AI1" s="49" t="s">
        <v>4</v>
      </c>
      <c r="AJ1" s="50" t="s">
        <v>207</v>
      </c>
    </row>
    <row r="2" spans="1:36" x14ac:dyDescent="0.3">
      <c r="A2" s="146" t="s">
        <v>314</v>
      </c>
      <c r="B2" s="11" t="s">
        <v>10</v>
      </c>
      <c r="C2" s="12"/>
      <c r="D2" s="13"/>
      <c r="E2" s="20"/>
      <c r="F2" s="21"/>
      <c r="G2" s="175"/>
      <c r="H2" s="134" t="s">
        <v>308</v>
      </c>
      <c r="I2" s="135"/>
      <c r="J2" s="136"/>
      <c r="K2" s="137"/>
      <c r="L2" s="138" t="s">
        <v>10</v>
      </c>
      <c r="M2" s="139"/>
      <c r="N2" s="76" t="s">
        <v>309</v>
      </c>
      <c r="P2" s="116" t="s">
        <v>310</v>
      </c>
      <c r="Q2" s="142"/>
      <c r="R2" s="93"/>
      <c r="S2" s="94"/>
      <c r="T2" s="95"/>
      <c r="U2" s="143"/>
      <c r="V2" s="143" t="str">
        <f t="shared" ref="V2" si="0">IF(AND(ISBLANK(Q2),ISBLANK(R2),ISBLANK(S2),ISBLANK(T2),ISBLANK(U2))," ","X")</f>
        <v xml:space="preserve"> </v>
      </c>
      <c r="W2" s="143"/>
      <c r="X2" s="143"/>
      <c r="Y2" s="79"/>
      <c r="Z2" s="133"/>
      <c r="AA2" s="158" t="s">
        <v>10</v>
      </c>
      <c r="AC2" s="38" t="s">
        <v>154</v>
      </c>
      <c r="AD2" s="8">
        <v>10</v>
      </c>
      <c r="AE2" s="9">
        <v>10</v>
      </c>
      <c r="AF2" s="9">
        <v>10</v>
      </c>
      <c r="AG2" s="9">
        <v>10</v>
      </c>
      <c r="AH2" s="9">
        <v>10</v>
      </c>
      <c r="AI2" s="9">
        <v>10</v>
      </c>
      <c r="AJ2" s="40">
        <f>SUM('Chars,Relics'!$AD2:$AI2)/(10*COUNT('Chars,Relics'!$AD2:$AI2))</f>
        <v>1</v>
      </c>
    </row>
    <row r="3" spans="1:36" x14ac:dyDescent="0.3">
      <c r="A3" s="10" t="s">
        <v>296</v>
      </c>
      <c r="B3" s="11"/>
      <c r="C3" s="12"/>
      <c r="D3" s="13"/>
      <c r="E3" s="20" t="s">
        <v>10</v>
      </c>
      <c r="F3" s="21"/>
      <c r="G3" s="175"/>
      <c r="H3" s="92" t="s">
        <v>277</v>
      </c>
      <c r="I3" s="93"/>
      <c r="J3" s="94" t="s">
        <v>10</v>
      </c>
      <c r="K3" s="95"/>
      <c r="L3" s="96"/>
      <c r="M3" s="97"/>
      <c r="N3" s="76" t="s">
        <v>309</v>
      </c>
      <c r="P3" s="116" t="s">
        <v>342</v>
      </c>
      <c r="Q3" s="142"/>
      <c r="R3" s="93"/>
      <c r="S3" s="94"/>
      <c r="T3" s="95"/>
      <c r="U3" s="143"/>
      <c r="V3" s="143" t="str">
        <f>IF(AND(ISBLANK(Q3),ISBLANK(R3),ISBLANK(S3),ISBLANK(T3),ISBLANK(U3))," ","X")</f>
        <v xml:space="preserve"> </v>
      </c>
      <c r="W3" s="143"/>
      <c r="X3" s="143"/>
      <c r="Y3" s="79"/>
      <c r="Z3" s="133"/>
      <c r="AA3" s="158" t="s">
        <v>10</v>
      </c>
      <c r="AC3" s="38" t="s">
        <v>155</v>
      </c>
      <c r="AD3" s="8">
        <v>10</v>
      </c>
      <c r="AE3" s="9">
        <v>10</v>
      </c>
      <c r="AF3" s="9">
        <v>10</v>
      </c>
      <c r="AG3" s="9">
        <v>10</v>
      </c>
      <c r="AH3" s="9">
        <v>10</v>
      </c>
      <c r="AI3" s="9">
        <v>8</v>
      </c>
      <c r="AJ3" s="40">
        <f>SUM('Chars,Relics'!$AD3:$AI3)/(10*COUNT('Chars,Relics'!$AD3:$AI3))</f>
        <v>0.96666666666666667</v>
      </c>
    </row>
    <row r="4" spans="1:36" x14ac:dyDescent="0.3">
      <c r="A4" s="109" t="s">
        <v>123</v>
      </c>
      <c r="B4" s="11"/>
      <c r="C4" s="12"/>
      <c r="D4" s="13"/>
      <c r="E4" s="20" t="s">
        <v>10</v>
      </c>
      <c r="F4" s="21"/>
      <c r="G4" s="175"/>
      <c r="H4" s="109" t="s">
        <v>295</v>
      </c>
      <c r="I4" s="110"/>
      <c r="J4" s="111"/>
      <c r="K4" s="112" t="s">
        <v>10</v>
      </c>
      <c r="L4" s="113"/>
      <c r="M4" s="114"/>
      <c r="N4" s="76" t="s">
        <v>349</v>
      </c>
      <c r="P4" s="116" t="s">
        <v>322</v>
      </c>
      <c r="Q4" s="142"/>
      <c r="R4" s="93"/>
      <c r="S4" s="94"/>
      <c r="T4" s="95"/>
      <c r="U4" s="143"/>
      <c r="V4" s="143" t="str">
        <f>IF(AND(ISBLANK(Q4),ISBLANK(R4),ISBLANK(S4),ISBLANK(T4),ISBLANK(U4))," ","X")</f>
        <v xml:space="preserve"> </v>
      </c>
      <c r="W4" s="143"/>
      <c r="X4" s="143"/>
      <c r="Y4" s="79" t="s">
        <v>199</v>
      </c>
      <c r="Z4" s="133"/>
      <c r="AA4" s="158" t="s">
        <v>10</v>
      </c>
      <c r="AC4" s="38" t="s">
        <v>156</v>
      </c>
      <c r="AD4" s="8">
        <v>10</v>
      </c>
      <c r="AE4" s="9">
        <v>10</v>
      </c>
      <c r="AF4" s="9">
        <v>10</v>
      </c>
      <c r="AG4" s="9">
        <v>10</v>
      </c>
      <c r="AH4" s="9">
        <v>10</v>
      </c>
      <c r="AI4" s="9">
        <v>8</v>
      </c>
      <c r="AJ4" s="40">
        <f>SUM('Chars,Relics'!$AD4:$AI4)/(10*COUNT('Chars,Relics'!$AD4:$AI4))</f>
        <v>0.96666666666666667</v>
      </c>
    </row>
    <row r="5" spans="1:36" x14ac:dyDescent="0.3">
      <c r="A5" s="10" t="s">
        <v>118</v>
      </c>
      <c r="B5" s="11" t="s">
        <v>10</v>
      </c>
      <c r="C5" s="12"/>
      <c r="D5" s="13"/>
      <c r="E5" s="20"/>
      <c r="F5" s="21"/>
      <c r="G5" s="175"/>
      <c r="H5" s="196" t="s">
        <v>67</v>
      </c>
      <c r="I5" s="11"/>
      <c r="J5" s="12"/>
      <c r="K5" s="13" t="s">
        <v>199</v>
      </c>
      <c r="L5" s="20"/>
      <c r="M5" s="21"/>
      <c r="N5" s="76" t="s">
        <v>346</v>
      </c>
      <c r="P5" s="116" t="s">
        <v>367</v>
      </c>
      <c r="Q5" s="142"/>
      <c r="R5" s="93"/>
      <c r="S5" s="94"/>
      <c r="T5" s="95"/>
      <c r="U5" s="143"/>
      <c r="V5" s="143" t="str">
        <f t="shared" ref="V5:V8" si="1">IF(AND(ISBLANK(Q5),ISBLANK(R5),ISBLANK(S5),ISBLANK(T5),ISBLANK(U5))," ","X")</f>
        <v xml:space="preserve"> </v>
      </c>
      <c r="W5" s="143"/>
      <c r="X5" s="143"/>
      <c r="Y5" s="79"/>
      <c r="Z5" s="133"/>
      <c r="AA5" s="158"/>
      <c r="AC5" s="38" t="s">
        <v>157</v>
      </c>
      <c r="AD5" s="8">
        <v>8</v>
      </c>
      <c r="AE5" s="9">
        <v>8</v>
      </c>
      <c r="AF5" s="9">
        <v>5</v>
      </c>
      <c r="AG5" s="9">
        <v>8</v>
      </c>
      <c r="AH5" s="9">
        <v>8</v>
      </c>
      <c r="AI5" s="9">
        <v>10</v>
      </c>
      <c r="AJ5" s="40">
        <f>SUM('Chars,Relics'!$AD5:$AI5)/(10*COUNT('Chars,Relics'!$AD5:$AI5))</f>
        <v>0.78333333333333333</v>
      </c>
    </row>
    <row r="6" spans="1:36" x14ac:dyDescent="0.3">
      <c r="A6" s="108" t="s">
        <v>290</v>
      </c>
      <c r="B6" s="11"/>
      <c r="C6" s="12"/>
      <c r="D6" s="13"/>
      <c r="E6" s="20" t="s">
        <v>10</v>
      </c>
      <c r="F6" s="21"/>
      <c r="G6" s="175"/>
      <c r="H6" s="196" t="s">
        <v>68</v>
      </c>
      <c r="I6" s="11"/>
      <c r="J6" s="12" t="s">
        <v>10</v>
      </c>
      <c r="K6" s="13"/>
      <c r="L6" s="20"/>
      <c r="M6" s="21"/>
      <c r="N6" s="76" t="s">
        <v>346</v>
      </c>
      <c r="P6" s="221" t="s">
        <v>703</v>
      </c>
      <c r="Q6" s="222"/>
      <c r="R6" s="223"/>
      <c r="S6" s="224"/>
      <c r="T6" s="225"/>
      <c r="U6" s="226"/>
      <c r="V6" s="227" t="str">
        <f>IF(AND(ISBLANK(Q6),ISBLANK(R6),ISBLANK(S6),ISBLANK(T6),ISBLANK(U6))," ","X")</f>
        <v xml:space="preserve"> </v>
      </c>
      <c r="W6" s="226"/>
      <c r="X6" s="226"/>
      <c r="Y6" s="226" t="s">
        <v>199</v>
      </c>
      <c r="Z6" s="226"/>
      <c r="AA6" s="228"/>
      <c r="AC6" s="38" t="s">
        <v>158</v>
      </c>
      <c r="AD6" s="8">
        <v>8</v>
      </c>
      <c r="AE6" s="9">
        <v>8</v>
      </c>
      <c r="AF6" s="9">
        <v>5</v>
      </c>
      <c r="AG6" s="9">
        <v>8</v>
      </c>
      <c r="AH6" s="9">
        <v>8</v>
      </c>
      <c r="AI6" s="9">
        <v>10</v>
      </c>
      <c r="AJ6" s="40">
        <f>SUM('Chars,Relics'!$AD6:$AI6)/(10*COUNT('Chars,Relics'!$AD6:$AI6))</f>
        <v>0.78333333333333333</v>
      </c>
    </row>
    <row r="7" spans="1:36" ht="14.4" thickBot="1" x14ac:dyDescent="0.35">
      <c r="A7" s="27" t="s">
        <v>263</v>
      </c>
      <c r="B7" s="11"/>
      <c r="C7" s="12"/>
      <c r="D7" s="13" t="s">
        <v>10</v>
      </c>
      <c r="E7" s="20"/>
      <c r="F7" s="21"/>
      <c r="G7" s="175"/>
      <c r="H7" s="167" t="s">
        <v>358</v>
      </c>
      <c r="I7" s="168"/>
      <c r="J7" s="169"/>
      <c r="K7" s="13" t="s">
        <v>10</v>
      </c>
      <c r="L7" s="171"/>
      <c r="M7" s="172"/>
      <c r="N7" s="173" t="s">
        <v>361</v>
      </c>
      <c r="P7" s="116" t="s">
        <v>359</v>
      </c>
      <c r="Q7" s="142"/>
      <c r="R7" s="93"/>
      <c r="S7" s="94"/>
      <c r="T7" s="95"/>
      <c r="U7" s="143"/>
      <c r="V7" s="143" t="str">
        <f t="shared" si="1"/>
        <v xml:space="preserve"> </v>
      </c>
      <c r="W7" s="143"/>
      <c r="X7" s="143" t="s">
        <v>10</v>
      </c>
      <c r="Y7" s="79"/>
      <c r="Z7" s="133"/>
      <c r="AA7" s="158"/>
      <c r="AC7" s="38" t="s">
        <v>147</v>
      </c>
      <c r="AD7" s="8">
        <v>10</v>
      </c>
      <c r="AE7" s="9">
        <v>10</v>
      </c>
      <c r="AF7" s="9">
        <v>10</v>
      </c>
      <c r="AG7" s="9">
        <v>10</v>
      </c>
      <c r="AH7" s="9">
        <v>10</v>
      </c>
      <c r="AI7" s="9">
        <v>10</v>
      </c>
      <c r="AJ7" s="40">
        <f>SUM('Chars,Relics'!$AD7:$AI7)/(10*COUNT('Chars,Relics'!$AD7:$AI7))</f>
        <v>1</v>
      </c>
    </row>
    <row r="8" spans="1:36" ht="15" thickTop="1" thickBot="1" x14ac:dyDescent="0.35">
      <c r="A8" s="207" t="s">
        <v>702</v>
      </c>
      <c r="B8" s="208" t="s">
        <v>199</v>
      </c>
      <c r="C8" s="209"/>
      <c r="D8" s="210"/>
      <c r="E8" s="211"/>
      <c r="F8" s="212"/>
      <c r="G8" s="199"/>
      <c r="H8" s="167" t="s">
        <v>359</v>
      </c>
      <c r="I8" s="168">
        <v>0</v>
      </c>
      <c r="J8" s="169"/>
      <c r="K8" s="170"/>
      <c r="L8" s="171"/>
      <c r="M8" s="172"/>
      <c r="N8" s="173" t="s">
        <v>361</v>
      </c>
      <c r="P8" s="116" t="s">
        <v>360</v>
      </c>
      <c r="Q8" s="142"/>
      <c r="R8" s="93"/>
      <c r="S8" s="94"/>
      <c r="T8" s="95"/>
      <c r="U8" s="143"/>
      <c r="V8" s="143" t="str">
        <f t="shared" si="1"/>
        <v xml:space="preserve"> </v>
      </c>
      <c r="W8" s="143"/>
      <c r="X8" s="143" t="s">
        <v>10</v>
      </c>
      <c r="Y8" s="79"/>
      <c r="Z8" s="133"/>
      <c r="AA8" s="158"/>
      <c r="AC8" s="41" t="s">
        <v>207</v>
      </c>
      <c r="AD8" s="42">
        <f>SUM('Chars,Relics'!$AD$2:$AD$7)/(10*COUNT('Chars,Relics'!$AD$2:$AD$7))</f>
        <v>0.93333333333333335</v>
      </c>
      <c r="AE8" s="42">
        <f>SUM('Chars,Relics'!$AE$2:$AE$7)/(10*COUNT('Chars,Relics'!$AE$2:$AE$7))</f>
        <v>0.93333333333333335</v>
      </c>
      <c r="AF8" s="42">
        <f>SUM('Chars,Relics'!$AF$2:$AF$7)/(10*COUNT('Chars,Relics'!$AF$2:$AF$7))</f>
        <v>0.83333333333333337</v>
      </c>
      <c r="AG8" s="42">
        <f>SUM('Chars,Relics'!$AG$2:$AG$7)/(10*COUNT('Chars,Relics'!$AG$2:$AG$7))</f>
        <v>0.93333333333333335</v>
      </c>
      <c r="AH8" s="42">
        <f>SUM('Chars,Relics'!$AH$2:$AH$7)/(10*COUNT('Chars,Relics'!$AH$2:$AH$7))</f>
        <v>0.93333333333333335</v>
      </c>
      <c r="AI8" s="42">
        <f>SUM('Chars,Relics'!$AI$2:$AI$7)/(10*COUNT('Chars,Relics'!$AI$2:$AI$7))</f>
        <v>0.93333333333333335</v>
      </c>
      <c r="AJ8" s="43">
        <f>SUM('Chars,Relics'!$AD$2:$AI$7)/(10*COUNT('Chars,Relics'!$AD$2:$AI$7))</f>
        <v>0.91666666666666663</v>
      </c>
    </row>
    <row r="9" spans="1:36" ht="14.4" thickBot="1" x14ac:dyDescent="0.35">
      <c r="A9" s="10" t="s">
        <v>115</v>
      </c>
      <c r="B9" s="11"/>
      <c r="C9" s="12"/>
      <c r="D9" s="13"/>
      <c r="E9" s="20"/>
      <c r="F9" s="21" t="s">
        <v>10</v>
      </c>
      <c r="G9" s="175"/>
      <c r="H9" s="167" t="s">
        <v>360</v>
      </c>
      <c r="I9" s="168"/>
      <c r="J9" s="169"/>
      <c r="K9" s="170"/>
      <c r="L9" s="171"/>
      <c r="M9" s="172">
        <v>0</v>
      </c>
      <c r="N9" s="173" t="s">
        <v>361</v>
      </c>
      <c r="P9" s="199" t="s">
        <v>719</v>
      </c>
      <c r="Q9" s="222"/>
      <c r="R9" s="223"/>
      <c r="S9" s="224"/>
      <c r="T9" s="225"/>
      <c r="U9" s="226"/>
      <c r="V9" s="227" t="str">
        <f>IF(AND(ISBLANK(Q9),ISBLANK(R9),ISBLANK(S9),ISBLANK(T9),ISBLANK(U9))," ","X")</f>
        <v xml:space="preserve"> </v>
      </c>
      <c r="W9" s="226"/>
      <c r="X9" s="226" t="s">
        <v>199</v>
      </c>
      <c r="Y9" s="226"/>
      <c r="Z9" s="226"/>
      <c r="AA9" s="228"/>
    </row>
    <row r="10" spans="1:36" x14ac:dyDescent="0.3">
      <c r="A10" s="10" t="s">
        <v>202</v>
      </c>
      <c r="B10" s="11"/>
      <c r="C10" s="12" t="s">
        <v>10</v>
      </c>
      <c r="D10" s="13"/>
      <c r="E10" s="20"/>
      <c r="F10" s="21"/>
      <c r="G10" s="175"/>
      <c r="H10" s="141" t="s">
        <v>313</v>
      </c>
      <c r="I10" s="135"/>
      <c r="J10" s="136"/>
      <c r="K10" s="137"/>
      <c r="L10" s="138"/>
      <c r="M10" s="139" t="s">
        <v>10</v>
      </c>
      <c r="N10" s="76" t="s">
        <v>351</v>
      </c>
      <c r="P10" s="207" t="s">
        <v>717</v>
      </c>
      <c r="Q10" s="222"/>
      <c r="R10" s="223"/>
      <c r="S10" s="224"/>
      <c r="T10" s="225"/>
      <c r="U10" s="226" t="s">
        <v>199</v>
      </c>
      <c r="V10" s="227" t="str">
        <f>IF(AND(ISBLANK(Q10),ISBLANK(R10),ISBLANK(S10),ISBLANK(T10),ISBLANK(U10))," ","X")</f>
        <v>X</v>
      </c>
      <c r="W10" s="226"/>
      <c r="X10" s="226"/>
      <c r="Y10" s="226" t="s">
        <v>199</v>
      </c>
      <c r="Z10" s="226"/>
      <c r="AA10" s="228"/>
      <c r="AC10" s="238" t="s">
        <v>208</v>
      </c>
      <c r="AD10" s="239"/>
      <c r="AE10" s="58" t="s">
        <v>0</v>
      </c>
      <c r="AF10" s="59" t="s">
        <v>2</v>
      </c>
      <c r="AG10" s="60" t="s">
        <v>1</v>
      </c>
      <c r="AH10" s="63" t="s">
        <v>3</v>
      </c>
      <c r="AI10" s="67" t="s">
        <v>4</v>
      </c>
      <c r="AJ10" s="69" t="s">
        <v>207</v>
      </c>
    </row>
    <row r="11" spans="1:36" x14ac:dyDescent="0.3">
      <c r="A11" s="183" t="s">
        <v>362</v>
      </c>
      <c r="B11" s="184"/>
      <c r="C11" s="185"/>
      <c r="D11" s="186"/>
      <c r="E11" s="20" t="s">
        <v>10</v>
      </c>
      <c r="F11" s="188"/>
      <c r="G11" s="189"/>
      <c r="H11" s="216" t="s">
        <v>205</v>
      </c>
      <c r="I11" s="11" t="s">
        <v>10</v>
      </c>
      <c r="J11" s="12"/>
      <c r="K11" s="13"/>
      <c r="L11" s="20"/>
      <c r="M11" s="21"/>
      <c r="N11" s="76" t="s">
        <v>344</v>
      </c>
      <c r="P11" s="116" t="s">
        <v>648</v>
      </c>
      <c r="Q11" s="142"/>
      <c r="R11" s="93"/>
      <c r="S11" s="94"/>
      <c r="T11" s="95"/>
      <c r="U11" s="143"/>
      <c r="V11" s="143" t="str">
        <f t="shared" ref="V11:V12" si="2">IF(AND(ISBLANK(Q11),ISBLANK(R11),ISBLANK(S11),ISBLANK(T11),ISBLANK(U11))," ","X")</f>
        <v xml:space="preserve"> </v>
      </c>
      <c r="W11" s="143"/>
      <c r="X11" s="143"/>
      <c r="Y11" s="79"/>
      <c r="Z11" s="133"/>
      <c r="AA11" s="158"/>
      <c r="AC11" s="241" t="s">
        <v>30</v>
      </c>
      <c r="AD11" s="242"/>
      <c r="AE11" s="54">
        <f>COUNTIF(Eddies[W],"=X")/(COUNTIF(Eddies[W],"=X")+COUNTIF(Eddies[W],0))</f>
        <v>0.94444444444444442</v>
      </c>
      <c r="AF11" s="54">
        <f>COUNTIF(Eddies[S],"=X")/(COUNTIF(Eddies[S],"=X")+COUNTIF(Eddies[S],0))</f>
        <v>0.8666666666666667</v>
      </c>
      <c r="AG11" s="54">
        <f>COUNTIF(Eddies[M],"=X")/(COUNTIF(Eddies[M],"=X")+COUNTIF(Eddies[M],0))</f>
        <v>0.9285714285714286</v>
      </c>
      <c r="AH11" s="54">
        <f>COUNTIF(Eddies[G],"=X")/(COUNTIF(Eddies[G],"=X")+COUNTIF(Eddies[G],0))</f>
        <v>0.94117647058823528</v>
      </c>
      <c r="AI11" s="54">
        <f>COUNTIF(Eddies[A],"=X")/(COUNTIF(Eddies[A],"=X")+COUNTIF(Eddies[A],0))</f>
        <v>1</v>
      </c>
      <c r="AJ11" s="70">
        <f>COUNTIF(Eddies[],"=X")/(COUNTIF(Eddies[],"=X")+COUNTIF(Eddies[],0))</f>
        <v>0.93670886075949367</v>
      </c>
    </row>
    <row r="12" spans="1:36" ht="14.4" thickBot="1" x14ac:dyDescent="0.35">
      <c r="A12" s="10" t="s">
        <v>15</v>
      </c>
      <c r="B12" s="11"/>
      <c r="C12" s="12"/>
      <c r="D12" s="13" t="s">
        <v>10</v>
      </c>
      <c r="E12" s="20"/>
      <c r="F12" s="21"/>
      <c r="G12" s="175"/>
      <c r="H12" s="216" t="s">
        <v>206</v>
      </c>
      <c r="I12" s="11"/>
      <c r="J12" s="12" t="s">
        <v>10</v>
      </c>
      <c r="K12" s="13"/>
      <c r="L12" s="20"/>
      <c r="M12" s="21"/>
      <c r="N12" s="76" t="s">
        <v>344</v>
      </c>
      <c r="P12" s="116" t="s">
        <v>682</v>
      </c>
      <c r="Q12" s="142"/>
      <c r="R12" s="93"/>
      <c r="S12" s="94"/>
      <c r="T12" s="95"/>
      <c r="U12" s="143"/>
      <c r="V12" s="143" t="str">
        <f t="shared" si="2"/>
        <v xml:space="preserve"> </v>
      </c>
      <c r="W12" s="79" t="s">
        <v>10</v>
      </c>
      <c r="X12" s="79"/>
      <c r="Y12" s="79"/>
      <c r="Z12" s="133"/>
      <c r="AA12" s="158"/>
      <c r="AC12" s="241" t="s">
        <v>159</v>
      </c>
      <c r="AD12" s="242"/>
      <c r="AE12" s="55">
        <f>COUNTIF(Allies[W],"=X")/(COUNTIF(Allies[W],"=X")+COUNTIF(Allies[W],0))</f>
        <v>0.96250000000000002</v>
      </c>
      <c r="AF12" s="55">
        <f>COUNTIF(Allies[S],"=X")/(COUNTIF(Allies[S],"=X")+COUNTIF(Allies[S],0))</f>
        <v>0.91304347826086951</v>
      </c>
      <c r="AG12" s="55">
        <f>COUNTIF(Allies[M],"=X")/(COUNTIF(Allies[M],"=X")+COUNTIF(Allies[M],0))</f>
        <v>0.94666666666666666</v>
      </c>
      <c r="AH12" s="55">
        <f>COUNTIF(Allies[G],"=X")/(COUNTIF(Allies[G],"=X")+COUNTIF(Allies[G],0))</f>
        <v>0.92307692307692313</v>
      </c>
      <c r="AI12" s="55">
        <f>COUNTIF(Allies[A],"=X")/(COUNTIF(Allies[A],"=X")+COUNTIF(Allies[A],0))</f>
        <v>0.95890410958904104</v>
      </c>
      <c r="AJ12" s="70">
        <f>COUNTIF(Allies[],"=X")/(COUNTIF(Allies[],"=X")+COUNTIF(Allies[],0))</f>
        <v>0.94198895027624308</v>
      </c>
    </row>
    <row r="13" spans="1:36" ht="14.4" thickTop="1" x14ac:dyDescent="0.3">
      <c r="A13" s="10" t="s">
        <v>120</v>
      </c>
      <c r="B13" s="11" t="s">
        <v>10</v>
      </c>
      <c r="C13" s="12"/>
      <c r="D13" s="13"/>
      <c r="E13" s="20"/>
      <c r="F13" s="21"/>
      <c r="G13" s="175"/>
      <c r="H13" s="178" t="s">
        <v>306</v>
      </c>
      <c r="I13" s="11" t="s">
        <v>10</v>
      </c>
      <c r="J13" s="12" t="s">
        <v>10</v>
      </c>
      <c r="K13" s="13" t="s">
        <v>10</v>
      </c>
      <c r="L13" s="20" t="s">
        <v>10</v>
      </c>
      <c r="M13" s="21" t="s">
        <v>10</v>
      </c>
      <c r="N13" s="76" t="s">
        <v>344</v>
      </c>
      <c r="P13" s="116" t="s">
        <v>364</v>
      </c>
      <c r="Q13" s="142"/>
      <c r="R13" s="93"/>
      <c r="S13" s="94"/>
      <c r="T13" s="95"/>
      <c r="U13" s="143"/>
      <c r="V13" s="143" t="str">
        <f>IF(AND(ISBLANK(Q13),ISBLANK(R13),ISBLANK(S13),ISBLANK(T13),ISBLANK(U13))," ","X")</f>
        <v xml:space="preserve"> </v>
      </c>
      <c r="W13" s="143"/>
      <c r="X13" s="79" t="s">
        <v>10</v>
      </c>
      <c r="Y13" s="79"/>
      <c r="Z13" s="133"/>
      <c r="AA13" s="158"/>
      <c r="AC13" s="243" t="s">
        <v>207</v>
      </c>
      <c r="AD13" s="244"/>
      <c r="AE13" s="51">
        <f>(COUNTIF(Eddies[W],"=X")+COUNTIF(Allies[W],"=X"))/(COUNTIF(Eddies[W],"=X")+COUNTIF(Eddies[W],0)+COUNTIF(Allies[W],"=X")+COUNTIF(Allies[W],0))</f>
        <v>0.95918367346938771</v>
      </c>
      <c r="AF13" s="51">
        <f>(COUNTIF(Eddies[S],"=X")+COUNTIF(Allies[S],"=X"))/(COUNTIF(Eddies[S],"=X")+COUNTIF(Eddies[S],0)+COUNTIF(Allies[S],"=X")+COUNTIF(Allies[S],0))</f>
        <v>0.90476190476190477</v>
      </c>
      <c r="AG13" s="51">
        <f>(COUNTIF(Eddies[M],"=X")+COUNTIF(Allies[M],"=X"))/(COUNTIF(Eddies[M],"=X")+COUNTIF(Eddies[M],0)+COUNTIF(Allies[M],"=X")+COUNTIF(Allies[M],0))</f>
        <v>0.9438202247191011</v>
      </c>
      <c r="AH13" s="51">
        <f>(COUNTIF(Eddies[G],"=X")+COUNTIF(Allies[G],"=X"))/(COUNTIF(Eddies[G],"=X")+COUNTIF(Eddies[G],0)+COUNTIF(Allies[G],"=X")+COUNTIF(Allies[G],0))</f>
        <v>0.92682926829268297</v>
      </c>
      <c r="AI13" s="51">
        <f>(COUNTIF(Eddies[A],"=X")+COUNTIF(Allies[A],"=X"))/(COUNTIF(Eddies[A],"=X")+COUNTIF(Eddies[A],0)+COUNTIF(Allies[A],"=X")+COUNTIF(Allies[A],0))</f>
        <v>0.96590909090909094</v>
      </c>
      <c r="AJ13" s="71">
        <f>(COUNTIF(Eddies[],"=X")+COUNTIF(Allies[],"=X"))/(COUNTIF(Eddies[],"=X")+COUNTIF(Eddies[],0)+COUNTIF(Allies[],"=X")+COUNTIF(Allies[],0))</f>
        <v>0.94104308390022673</v>
      </c>
    </row>
    <row r="14" spans="1:36" x14ac:dyDescent="0.3">
      <c r="A14" s="10" t="s">
        <v>5</v>
      </c>
      <c r="B14" s="11" t="s">
        <v>10</v>
      </c>
      <c r="C14" s="12"/>
      <c r="D14" s="13"/>
      <c r="E14" s="20"/>
      <c r="F14" s="21"/>
      <c r="G14" s="175"/>
      <c r="H14" s="178" t="s">
        <v>82</v>
      </c>
      <c r="I14" s="11" t="s">
        <v>10</v>
      </c>
      <c r="J14" s="12" t="s">
        <v>10</v>
      </c>
      <c r="K14" s="13" t="s">
        <v>10</v>
      </c>
      <c r="L14" s="20" t="s">
        <v>10</v>
      </c>
      <c r="M14" s="21" t="s">
        <v>10</v>
      </c>
      <c r="N14" s="76" t="s">
        <v>347</v>
      </c>
      <c r="P14" s="116" t="s">
        <v>671</v>
      </c>
      <c r="Q14" s="142"/>
      <c r="R14" s="93"/>
      <c r="S14" s="94"/>
      <c r="T14" s="95"/>
      <c r="U14" s="143"/>
      <c r="V14" s="143" t="str">
        <f>IF(AND(ISBLANK(Q14),ISBLANK(R14),ISBLANK(S14),ISBLANK(T14),ISBLANK(U14))," ","X")</f>
        <v xml:space="preserve"> </v>
      </c>
      <c r="W14" s="143"/>
      <c r="X14" s="143" t="s">
        <v>10</v>
      </c>
      <c r="Y14" s="79"/>
      <c r="Z14" s="133"/>
      <c r="AA14" s="158"/>
      <c r="AC14" s="241" t="s">
        <v>227</v>
      </c>
      <c r="AD14" s="245"/>
      <c r="AE14" s="56" t="str">
        <f>COUNTIF(Eddies[W],"=X")&amp;"/"&amp;COUNTIF(Eddies[W],0)+COUNTIF(Eddies[W],"=X")</f>
        <v>17/18</v>
      </c>
      <c r="AF14" s="52" t="str">
        <f>COUNTIF(Eddies[S],"=X")&amp;"/"&amp;COUNTIF(Eddies[S],0)+COUNTIF(Eddies[S],"=X")</f>
        <v>13/15</v>
      </c>
      <c r="AG14" s="61" t="str">
        <f>COUNTIF(Eddies[M],"=X")&amp;"/"&amp;COUNTIF(Eddies[M],0)+COUNTIF(Eddies[M],"=X")</f>
        <v>13/14</v>
      </c>
      <c r="AH14" s="64" t="str">
        <f>COUNTIF(Eddies[G],"=X")&amp;"/"&amp;COUNTIF(Eddies[G],0)+COUNTIF(Eddies[G],"=X")</f>
        <v>16/17</v>
      </c>
      <c r="AI14" s="68" t="str">
        <f>COUNTIF(Eddies[A],"=X")&amp;"/"&amp;COUNTIF(Eddies[A],0)+COUNTIF(Eddies[A],"=X")</f>
        <v>15/15</v>
      </c>
      <c r="AJ14" s="72" t="str">
        <f>COUNTIF(Eddies[],"=X")&amp;"/"&amp;COUNTIF(Eddies[],0)+COUNTIF(Eddies[],"=X")</f>
        <v>74/79</v>
      </c>
    </row>
    <row r="15" spans="1:36" x14ac:dyDescent="0.3">
      <c r="A15" s="10" t="s">
        <v>204</v>
      </c>
      <c r="B15" s="11"/>
      <c r="C15" s="12"/>
      <c r="D15" s="13" t="s">
        <v>10</v>
      </c>
      <c r="E15" s="20"/>
      <c r="F15" s="21"/>
      <c r="G15" s="175"/>
      <c r="H15" s="178" t="s">
        <v>100</v>
      </c>
      <c r="I15" s="11"/>
      <c r="J15" s="12" t="s">
        <v>10</v>
      </c>
      <c r="K15" s="13"/>
      <c r="L15" s="20"/>
      <c r="M15" s="21"/>
      <c r="N15" s="76" t="s">
        <v>347</v>
      </c>
      <c r="P15" s="116" t="s">
        <v>653</v>
      </c>
      <c r="Q15" s="142"/>
      <c r="R15" s="93"/>
      <c r="S15" s="94"/>
      <c r="T15" s="95"/>
      <c r="U15" s="143"/>
      <c r="V15" s="143" t="str">
        <f t="shared" ref="V15:V18" si="3">IF(AND(ISBLANK(Q15),ISBLANK(R15),ISBLANK(S15),ISBLANK(T15),ISBLANK(U15))," ","X")</f>
        <v xml:space="preserve"> </v>
      </c>
      <c r="W15" s="143"/>
      <c r="X15" s="143"/>
      <c r="Y15" s="79"/>
      <c r="Z15" s="230" t="s">
        <v>10</v>
      </c>
      <c r="AA15" s="158"/>
      <c r="AC15" s="241" t="s">
        <v>228</v>
      </c>
      <c r="AD15" s="245"/>
      <c r="AE15" s="56" t="str">
        <f>COUNTIF(Allies[W],"=X")&amp;"/"&amp;COUNTIF(Allies[W],0)+COUNTIF(Allies[W],"=X")</f>
        <v>77/80</v>
      </c>
      <c r="AF15" s="52" t="str">
        <f>COUNTIF(Allies[S],"=X")&amp;"/"&amp;COUNTIF(Allies[S],0)+COUNTIF(Allies[S],"=X")</f>
        <v>63/69</v>
      </c>
      <c r="AG15" s="61" t="str">
        <f>COUNTIF(Allies[M],"=X")&amp;"/"&amp;COUNTIF(Allies[M],0)+COUNTIF(Allies[M],"=X")</f>
        <v>71/75</v>
      </c>
      <c r="AH15" s="64" t="str">
        <f>COUNTIF(Allies[G],"=X")&amp;"/"&amp;COUNTIF(Allies[G],0)+COUNTIF(Allies[G],"=X")</f>
        <v>60/65</v>
      </c>
      <c r="AI15" s="68" t="str">
        <f>COUNTIF(Allies[A],"=X")&amp;"/"&amp;COUNTIF(Allies[A],0)+COUNTIF(Allies[A],"=X")</f>
        <v>70/73</v>
      </c>
      <c r="AJ15" s="72" t="str">
        <f>COUNTIF(Allies[],"=X")&amp;"/"&amp;COUNTIF(Allies[],0)+COUNTIF(Allies[],"=X")</f>
        <v>341/362</v>
      </c>
    </row>
    <row r="16" spans="1:36" ht="14.4" thickBot="1" x14ac:dyDescent="0.35">
      <c r="A16" s="10" t="s">
        <v>22</v>
      </c>
      <c r="B16" s="11"/>
      <c r="C16" s="12"/>
      <c r="D16" s="13"/>
      <c r="E16" s="20" t="s">
        <v>10</v>
      </c>
      <c r="F16" s="21"/>
      <c r="G16" s="175"/>
      <c r="H16" s="92" t="s">
        <v>273</v>
      </c>
      <c r="I16" s="11" t="s">
        <v>10</v>
      </c>
      <c r="J16" s="94" t="s">
        <v>10</v>
      </c>
      <c r="K16" s="95" t="s">
        <v>10</v>
      </c>
      <c r="L16" s="96" t="s">
        <v>10</v>
      </c>
      <c r="M16" s="21" t="s">
        <v>10</v>
      </c>
      <c r="N16" s="76" t="s">
        <v>386</v>
      </c>
      <c r="P16" s="116" t="s">
        <v>654</v>
      </c>
      <c r="Q16" s="142"/>
      <c r="R16" s="93"/>
      <c r="S16" s="94"/>
      <c r="T16" s="95"/>
      <c r="U16" s="143"/>
      <c r="V16" s="143" t="str">
        <f t="shared" si="3"/>
        <v xml:space="preserve"> </v>
      </c>
      <c r="W16" s="143"/>
      <c r="X16" s="143"/>
      <c r="Y16" s="79"/>
      <c r="Z16" s="230" t="s">
        <v>10</v>
      </c>
      <c r="AA16" s="158"/>
      <c r="AC16" s="236" t="s">
        <v>229</v>
      </c>
      <c r="AD16" s="237"/>
      <c r="AE16" s="57" t="str">
        <f>COUNTIF(Eddies[W],"=X")+COUNTIF(Allies[W],"=X")&amp;"/"&amp;COUNTIF(Eddies[W],0)+COUNTIF(Allies[W],0)+COUNTIF(Eddies[W],"=X")+COUNTIF(Allies[W],"=X")</f>
        <v>94/98</v>
      </c>
      <c r="AF16" s="53" t="str">
        <f>COUNTIF(Eddies[S],"=X")+COUNTIF(Allies[S],"=X")&amp;"/"&amp;COUNTIF(Eddies[S],0)+COUNTIF(Allies[S],0)+COUNTIF(Eddies[S],"=X")+COUNTIF(Allies[S],"=X")</f>
        <v>76/84</v>
      </c>
      <c r="AG16" s="62" t="str">
        <f>COUNTIF(Eddies[M],"=X")+COUNTIF(Allies[M],"=X")&amp;"/"&amp;COUNTIF(Eddies[M],0)+COUNTIF(Allies[M],0)+COUNTIF(Eddies[M],"=X")+COUNTIF(Allies[M],"=X")</f>
        <v>84/89</v>
      </c>
      <c r="AH16" s="65" t="str">
        <f>COUNTIF(Eddies[G],"=X")+COUNTIF(Allies[G],"=X")&amp;"/"&amp;COUNTIF(Eddies[G],0)+COUNTIF(Allies[G],0)+COUNTIF(Eddies[G],"=X")+COUNTIF(Allies[G],"=X")</f>
        <v>76/82</v>
      </c>
      <c r="AI16" s="66" t="str">
        <f>COUNTIF(Eddies[A],"=X")+COUNTIF(Allies[A],"=X")&amp;"/"&amp;COUNTIF(Eddies[A],0)+COUNTIF(Allies[A],0)+COUNTIF(Eddies[A],"=X")+COUNTIF(Allies[A],"=X")</f>
        <v>85/88</v>
      </c>
      <c r="AJ16" s="73" t="str">
        <f>COUNTIF(Eddies[],"=X")+COUNTIF(Allies[],"=X")&amp;"/"&amp;COUNTIF(Eddies[],0)+COUNTIF(Allies[],0)+COUNTIF(Eddies[],"=X")+COUNTIF(Allies[],"=X")</f>
        <v>415/441</v>
      </c>
    </row>
    <row r="17" spans="1:27" x14ac:dyDescent="0.3">
      <c r="A17" s="183" t="s">
        <v>523</v>
      </c>
      <c r="B17" s="184"/>
      <c r="C17" s="185"/>
      <c r="D17" s="186"/>
      <c r="E17" s="20" t="s">
        <v>10</v>
      </c>
      <c r="F17" s="188"/>
      <c r="G17" s="189"/>
      <c r="H17" s="99" t="s">
        <v>125</v>
      </c>
      <c r="I17" s="11"/>
      <c r="J17" s="12"/>
      <c r="K17" s="13" t="s">
        <v>10</v>
      </c>
      <c r="L17" s="20"/>
      <c r="M17" s="21"/>
      <c r="N17" s="76" t="s">
        <v>386</v>
      </c>
      <c r="P17" s="116" t="s">
        <v>655</v>
      </c>
      <c r="Q17" s="142"/>
      <c r="R17" s="93"/>
      <c r="S17" s="94"/>
      <c r="T17" s="95"/>
      <c r="U17" s="143"/>
      <c r="V17" s="143" t="str">
        <f t="shared" si="3"/>
        <v xml:space="preserve"> </v>
      </c>
      <c r="W17" s="143"/>
      <c r="X17" s="143"/>
      <c r="Y17" s="79"/>
      <c r="Z17" s="230" t="s">
        <v>10</v>
      </c>
      <c r="AA17" s="158"/>
    </row>
    <row r="18" spans="1:27" x14ac:dyDescent="0.3">
      <c r="A18" s="10" t="s">
        <v>114</v>
      </c>
      <c r="B18" s="11"/>
      <c r="C18" s="12"/>
      <c r="D18" s="13"/>
      <c r="E18" s="20" t="s">
        <v>10</v>
      </c>
      <c r="F18" s="21"/>
      <c r="G18" s="175"/>
      <c r="H18" s="216" t="s">
        <v>151</v>
      </c>
      <c r="I18" s="11"/>
      <c r="J18" s="12" t="s">
        <v>10</v>
      </c>
      <c r="K18" s="13"/>
      <c r="L18" s="20"/>
      <c r="M18" s="21"/>
      <c r="N18" s="76" t="s">
        <v>386</v>
      </c>
      <c r="P18" s="116" t="s">
        <v>656</v>
      </c>
      <c r="Q18" s="142"/>
      <c r="R18" s="93"/>
      <c r="S18" s="94"/>
      <c r="T18" s="95"/>
      <c r="U18" s="143"/>
      <c r="V18" s="143" t="str">
        <f t="shared" si="3"/>
        <v xml:space="preserve"> </v>
      </c>
      <c r="W18" s="143"/>
      <c r="X18" s="79"/>
      <c r="Y18" s="79"/>
      <c r="Z18" s="230" t="s">
        <v>10</v>
      </c>
      <c r="AA18" s="158"/>
    </row>
    <row r="19" spans="1:27" x14ac:dyDescent="0.3">
      <c r="A19" s="141" t="s">
        <v>310</v>
      </c>
      <c r="B19" s="11"/>
      <c r="C19" s="12">
        <v>0</v>
      </c>
      <c r="D19" s="13"/>
      <c r="E19" s="20"/>
      <c r="F19" s="21"/>
      <c r="G19" s="175"/>
      <c r="H19" s="196" t="s">
        <v>203</v>
      </c>
      <c r="I19" s="11"/>
      <c r="J19" s="12"/>
      <c r="K19" s="13"/>
      <c r="L19" s="20" t="s">
        <v>10</v>
      </c>
      <c r="M19" s="21"/>
      <c r="N19" s="76" t="s">
        <v>386</v>
      </c>
      <c r="P19" s="116" t="s">
        <v>657</v>
      </c>
      <c r="Q19" s="142"/>
      <c r="R19" s="93"/>
      <c r="S19" s="94"/>
      <c r="T19" s="95"/>
      <c r="U19" s="143"/>
      <c r="V19" s="143" t="str">
        <f>IF(AND(ISBLANK(Q19),ISBLANK(R19),ISBLANK(S19),ISBLANK(T19),ISBLANK(U19))," ","X")</f>
        <v xml:space="preserve"> </v>
      </c>
      <c r="W19" s="143"/>
      <c r="X19" s="79"/>
      <c r="Y19" s="79"/>
      <c r="Z19" s="230" t="s">
        <v>10</v>
      </c>
      <c r="AA19" s="158"/>
    </row>
    <row r="20" spans="1:27" x14ac:dyDescent="0.3">
      <c r="A20" s="10" t="s">
        <v>6</v>
      </c>
      <c r="B20" s="11" t="s">
        <v>10</v>
      </c>
      <c r="C20" s="12"/>
      <c r="D20" s="13"/>
      <c r="E20" s="20"/>
      <c r="F20" s="21"/>
      <c r="G20" s="175"/>
      <c r="H20" s="74" t="s">
        <v>265</v>
      </c>
      <c r="I20" s="11" t="s">
        <v>10</v>
      </c>
      <c r="J20" s="12"/>
      <c r="K20" s="13"/>
      <c r="L20" s="20"/>
      <c r="M20" s="21"/>
      <c r="N20" s="76" t="s">
        <v>386</v>
      </c>
      <c r="P20" s="221" t="s">
        <v>650</v>
      </c>
      <c r="Q20" s="222"/>
      <c r="R20" s="223"/>
      <c r="S20" s="224"/>
      <c r="T20" s="225"/>
      <c r="U20" s="226"/>
      <c r="V20" s="227" t="str">
        <f>IF(AND(ISBLANK(Q20),ISBLANK(R20),ISBLANK(S20),ISBLANK(T20),ISBLANK(U20))," ","X")</f>
        <v xml:space="preserve"> </v>
      </c>
      <c r="W20" s="226"/>
      <c r="X20" s="226"/>
      <c r="Y20" s="226"/>
      <c r="Z20" s="226"/>
      <c r="AA20" s="228"/>
    </row>
    <row r="21" spans="1:27" x14ac:dyDescent="0.3">
      <c r="A21" s="10" t="s">
        <v>16</v>
      </c>
      <c r="B21" s="11"/>
      <c r="C21" s="12"/>
      <c r="D21" s="13" t="s">
        <v>10</v>
      </c>
      <c r="E21" s="20"/>
      <c r="F21" s="21"/>
      <c r="G21" s="175"/>
      <c r="H21" s="74" t="s">
        <v>201</v>
      </c>
      <c r="I21" s="11"/>
      <c r="J21" s="12"/>
      <c r="K21" s="13"/>
      <c r="L21" s="20"/>
      <c r="M21" s="21" t="s">
        <v>10</v>
      </c>
      <c r="N21" s="76" t="s">
        <v>386</v>
      </c>
      <c r="P21" s="221" t="s">
        <v>700</v>
      </c>
      <c r="Q21" s="222"/>
      <c r="R21" s="223"/>
      <c r="S21" s="224"/>
      <c r="T21" s="225"/>
      <c r="U21" s="226"/>
      <c r="V21" s="227" t="str">
        <f>IF(AND(ISBLANK(Q21),ISBLANK(R21),ISBLANK(S21),ISBLANK(T21),ISBLANK(U21))," ","X")</f>
        <v xml:space="preserve"> </v>
      </c>
      <c r="W21" s="226"/>
      <c r="X21" s="226" t="s">
        <v>199</v>
      </c>
      <c r="Y21" s="226"/>
      <c r="Z21" s="226"/>
      <c r="AA21" s="228"/>
    </row>
    <row r="22" spans="1:27" x14ac:dyDescent="0.3">
      <c r="A22" s="167" t="s">
        <v>357</v>
      </c>
      <c r="B22" s="168"/>
      <c r="C22" s="169"/>
      <c r="D22" s="170"/>
      <c r="E22" s="171"/>
      <c r="F22" s="21" t="s">
        <v>10</v>
      </c>
      <c r="G22" s="175"/>
      <c r="H22" s="74" t="s">
        <v>285</v>
      </c>
      <c r="I22" s="11"/>
      <c r="J22" s="12"/>
      <c r="K22" s="13"/>
      <c r="L22" s="20"/>
      <c r="M22" s="21" t="s">
        <v>199</v>
      </c>
      <c r="N22" s="76" t="s">
        <v>348</v>
      </c>
      <c r="P22" s="116" t="s">
        <v>635</v>
      </c>
      <c r="Q22" s="142"/>
      <c r="R22" s="93"/>
      <c r="S22" s="94"/>
      <c r="T22" s="95"/>
      <c r="U22" s="143"/>
      <c r="V22" s="143" t="str">
        <f>IF(AND(ISBLANK(Q22),ISBLANK(R22),ISBLANK(S22),ISBLANK(T22),ISBLANK(U22))," ","X")</f>
        <v xml:space="preserve"> </v>
      </c>
      <c r="W22" s="143"/>
      <c r="X22" s="143"/>
      <c r="Y22" s="79"/>
      <c r="Z22" s="133"/>
      <c r="AA22" s="158"/>
    </row>
    <row r="23" spans="1:27" x14ac:dyDescent="0.3">
      <c r="A23" s="10" t="s">
        <v>27</v>
      </c>
      <c r="B23" s="11"/>
      <c r="C23" s="12"/>
      <c r="D23" s="13"/>
      <c r="E23" s="20"/>
      <c r="F23" s="21" t="s">
        <v>10</v>
      </c>
      <c r="G23" s="175"/>
      <c r="H23" s="27" t="s">
        <v>267</v>
      </c>
      <c r="I23" s="35"/>
      <c r="J23" s="29"/>
      <c r="K23" s="13" t="s">
        <v>10</v>
      </c>
      <c r="L23" s="34"/>
      <c r="M23" s="37"/>
      <c r="N23" s="76" t="s">
        <v>348</v>
      </c>
      <c r="P23" s="116" t="s">
        <v>324</v>
      </c>
      <c r="Q23" s="142"/>
      <c r="R23" s="93"/>
      <c r="S23" s="94"/>
      <c r="T23" s="95"/>
      <c r="U23" s="143"/>
      <c r="V23" s="143" t="str">
        <f t="shared" ref="V23" si="4">IF(AND(ISBLANK(Q23),ISBLANK(R23),ISBLANK(S23),ISBLANK(T23),ISBLANK(U23))," ","X")</f>
        <v xml:space="preserve"> </v>
      </c>
      <c r="W23" s="143"/>
      <c r="X23" s="143" t="s">
        <v>10</v>
      </c>
      <c r="Y23" s="79"/>
      <c r="Z23" s="133"/>
      <c r="AA23" s="158"/>
    </row>
    <row r="24" spans="1:27" x14ac:dyDescent="0.3">
      <c r="A24" s="92" t="s">
        <v>292</v>
      </c>
      <c r="B24" s="11"/>
      <c r="C24" s="12"/>
      <c r="D24" s="13"/>
      <c r="E24" s="20"/>
      <c r="F24" s="21" t="s">
        <v>10</v>
      </c>
      <c r="G24" s="175"/>
      <c r="H24" s="74" t="s">
        <v>287</v>
      </c>
      <c r="I24" s="11"/>
      <c r="J24" s="12"/>
      <c r="K24" s="13" t="s">
        <v>199</v>
      </c>
      <c r="L24" s="20"/>
      <c r="M24" s="21"/>
      <c r="N24" s="76" t="s">
        <v>348</v>
      </c>
      <c r="P24" s="116" t="s">
        <v>630</v>
      </c>
      <c r="Q24" s="142"/>
      <c r="R24" s="93"/>
      <c r="S24" s="94"/>
      <c r="T24" s="95"/>
      <c r="U24" s="143"/>
      <c r="V24" s="143" t="str">
        <f>IF(AND(ISBLANK(Q24),ISBLANK(R24),ISBLANK(S24),ISBLANK(T24),ISBLANK(U24))," ","X")</f>
        <v xml:space="preserve"> </v>
      </c>
      <c r="W24" s="143"/>
      <c r="X24" s="143"/>
      <c r="Y24" s="79"/>
      <c r="Z24" s="133"/>
      <c r="AA24" s="158" t="s">
        <v>10</v>
      </c>
    </row>
    <row r="25" spans="1:27" x14ac:dyDescent="0.3">
      <c r="A25" s="159" t="s">
        <v>334</v>
      </c>
      <c r="B25" s="160"/>
      <c r="C25" s="161"/>
      <c r="D25" s="162"/>
      <c r="E25" s="20" t="s">
        <v>10</v>
      </c>
      <c r="F25" s="164"/>
      <c r="G25" s="175"/>
      <c r="H25" s="216" t="s">
        <v>339</v>
      </c>
      <c r="I25" s="150"/>
      <c r="J25" s="151"/>
      <c r="K25" s="13" t="s">
        <v>10</v>
      </c>
      <c r="L25" s="153"/>
      <c r="M25" s="154"/>
      <c r="N25" s="76" t="s">
        <v>348</v>
      </c>
      <c r="P25" s="116" t="s">
        <v>328</v>
      </c>
      <c r="Q25" s="142"/>
      <c r="R25" s="93"/>
      <c r="S25" s="94"/>
      <c r="T25" s="95"/>
      <c r="U25" s="143"/>
      <c r="V25" s="143" t="str">
        <f>IF(AND(ISBLANK(Q25),ISBLANK(R25),ISBLANK(S25),ISBLANK(T25),ISBLANK(U25))," ","X")</f>
        <v xml:space="preserve"> </v>
      </c>
      <c r="W25" s="143"/>
      <c r="X25" s="143" t="s">
        <v>10</v>
      </c>
      <c r="Y25" s="79"/>
      <c r="Z25" s="133"/>
      <c r="AA25" s="158"/>
    </row>
    <row r="26" spans="1:27" x14ac:dyDescent="0.3">
      <c r="A26" s="10" t="s">
        <v>11</v>
      </c>
      <c r="B26" s="11"/>
      <c r="C26" s="12" t="s">
        <v>10</v>
      </c>
      <c r="D26" s="13"/>
      <c r="E26" s="20"/>
      <c r="F26" s="21"/>
      <c r="G26" s="175"/>
      <c r="H26" s="74" t="s">
        <v>286</v>
      </c>
      <c r="I26" s="11"/>
      <c r="J26" s="12" t="s">
        <v>199</v>
      </c>
      <c r="K26" s="13"/>
      <c r="L26" s="20"/>
      <c r="M26" s="21"/>
      <c r="N26" s="76" t="s">
        <v>348</v>
      </c>
      <c r="P26" s="116" t="s">
        <v>329</v>
      </c>
      <c r="Q26" s="142"/>
      <c r="R26" s="93"/>
      <c r="S26" s="94"/>
      <c r="T26" s="95"/>
      <c r="U26" s="143"/>
      <c r="V26" s="143" t="str">
        <f>IF(AND(ISBLANK(Q26),ISBLANK(R26),ISBLANK(S26),ISBLANK(T26),ISBLANK(U26))," ","X")</f>
        <v xml:space="preserve"> </v>
      </c>
      <c r="W26" s="143"/>
      <c r="X26" s="143" t="s">
        <v>10</v>
      </c>
      <c r="Y26" s="79"/>
      <c r="Z26" s="133"/>
      <c r="AA26" s="158"/>
    </row>
    <row r="27" spans="1:27" x14ac:dyDescent="0.3">
      <c r="A27" s="147" t="s">
        <v>307</v>
      </c>
      <c r="B27" s="11"/>
      <c r="C27" s="12"/>
      <c r="D27" s="13"/>
      <c r="E27" s="20" t="s">
        <v>10</v>
      </c>
      <c r="F27" s="21"/>
      <c r="G27" s="175"/>
      <c r="H27" s="196" t="s">
        <v>340</v>
      </c>
      <c r="I27" s="150"/>
      <c r="J27" s="12" t="s">
        <v>10</v>
      </c>
      <c r="K27" s="152"/>
      <c r="L27" s="20"/>
      <c r="M27" s="154"/>
      <c r="N27" s="76" t="s">
        <v>348</v>
      </c>
      <c r="P27" s="116" t="s">
        <v>335</v>
      </c>
      <c r="Q27" s="142"/>
      <c r="R27" s="93"/>
      <c r="S27" s="94"/>
      <c r="T27" s="95"/>
      <c r="U27" s="143"/>
      <c r="V27" s="143" t="str">
        <f>IF(AND(ISBLANK(Q27),ISBLANK(R27),ISBLANK(S27),ISBLANK(T27),ISBLANK(U27))," ","X")</f>
        <v xml:space="preserve"> </v>
      </c>
      <c r="W27" s="143"/>
      <c r="X27" s="143"/>
      <c r="Y27" s="79"/>
      <c r="Z27" s="133"/>
      <c r="AA27" s="158"/>
    </row>
    <row r="28" spans="1:27" x14ac:dyDescent="0.3">
      <c r="A28" s="156" t="s">
        <v>317</v>
      </c>
      <c r="B28" s="11"/>
      <c r="C28" s="12"/>
      <c r="D28" s="13" t="s">
        <v>10</v>
      </c>
      <c r="E28" s="20"/>
      <c r="F28" s="21"/>
      <c r="G28" s="175"/>
      <c r="H28" s="196" t="s">
        <v>288</v>
      </c>
      <c r="I28" s="11" t="s">
        <v>199</v>
      </c>
      <c r="J28" s="12"/>
      <c r="K28" s="13"/>
      <c r="L28" s="20"/>
      <c r="M28" s="21"/>
      <c r="N28" s="76" t="s">
        <v>348</v>
      </c>
      <c r="P28" s="240" t="str">
        <f>"Total "&amp;COUNTA(Needed[Needed])&amp;" Characters                ("&amp;COUNTIF(Needed[Needed],"*Eddie")&amp;" Eddies, "&amp;COUNTA(Needed[Needed])-COUNTIF(Needed[Needed],"*Eddie")&amp;" Allies)"</f>
        <v>Total 26 Characters                (4 Eddies, 22 Allies)</v>
      </c>
      <c r="Q28" s="144" t="str">
        <f>"("&amp;COUNTIF(Needed[R],"X")&amp;")"</f>
        <v>(0)</v>
      </c>
      <c r="R28" s="144" t="str">
        <f>"("&amp;COUNTIF(Needed[W],"X")&amp;")"</f>
        <v>(0)</v>
      </c>
      <c r="S28" s="144" t="str">
        <f>"("&amp;COUNTIF(Needed[S],"X")&amp;")"</f>
        <v>(0)</v>
      </c>
      <c r="T28" s="144" t="str">
        <f>"("&amp;COUNTIF(Needed[M],"X")&amp;")"</f>
        <v>(0)</v>
      </c>
      <c r="U28" s="144" t="str">
        <f>"("&amp;COUNTIF(Needed[GA],"X")&amp;")"</f>
        <v>(1)</v>
      </c>
      <c r="V28" s="144" t="str">
        <f>"("&amp;COUNTIF(Needed[L],"X")&amp;")"</f>
        <v>(1)</v>
      </c>
      <c r="W28" s="144" t="str">
        <f>"("&amp;COUNTIF(Needed[H],"X")&amp;")"</f>
        <v>(1)</v>
      </c>
      <c r="X28" s="144" t="str">
        <f>"("&amp;COUNTIF(Needed[F],"X")&amp;")"</f>
        <v>(9)</v>
      </c>
      <c r="Y28" s="144" t="str">
        <f>"("&amp;COUNTIF(Needed[Ev],"X")&amp;")"</f>
        <v>(3)</v>
      </c>
      <c r="Z28" s="144" t="str">
        <f>"("&amp;COUNTIF(Needed[FC],"X")&amp;")"</f>
        <v>(5)</v>
      </c>
      <c r="AA28" s="144" t="str">
        <f>"("&amp;COUNTIF(Needed[$$],"X")&amp;")"</f>
        <v>(4)</v>
      </c>
    </row>
    <row r="29" spans="1:27" x14ac:dyDescent="0.3">
      <c r="A29" s="156" t="s">
        <v>318</v>
      </c>
      <c r="B29" s="11"/>
      <c r="C29" s="12"/>
      <c r="D29" s="13"/>
      <c r="E29" s="20" t="s">
        <v>10</v>
      </c>
      <c r="F29" s="21"/>
      <c r="G29" s="175"/>
      <c r="H29" s="74" t="s">
        <v>341</v>
      </c>
      <c r="I29" s="11" t="s">
        <v>10</v>
      </c>
      <c r="J29" s="151"/>
      <c r="K29" s="152"/>
      <c r="L29" s="153"/>
      <c r="M29" s="154"/>
      <c r="N29" s="76" t="s">
        <v>348</v>
      </c>
      <c r="P29" s="240"/>
      <c r="Q29" s="140"/>
      <c r="R29" s="140"/>
      <c r="S29" s="140"/>
      <c r="T29" s="140"/>
      <c r="U29" s="140"/>
      <c r="V29" s="140"/>
      <c r="W29" s="140"/>
      <c r="X29" s="140"/>
      <c r="Y29" s="140"/>
      <c r="Z29" s="140"/>
    </row>
    <row r="30" spans="1:27" x14ac:dyDescent="0.3">
      <c r="A30" s="156" t="s">
        <v>319</v>
      </c>
      <c r="B30" s="11" t="s">
        <v>10</v>
      </c>
      <c r="C30" s="12"/>
      <c r="D30" s="13"/>
      <c r="E30" s="20"/>
      <c r="F30" s="21"/>
      <c r="G30" s="175"/>
      <c r="H30" s="27" t="s">
        <v>240</v>
      </c>
      <c r="I30" s="35"/>
      <c r="J30" s="29"/>
      <c r="K30" s="36"/>
      <c r="L30" s="20" t="s">
        <v>10</v>
      </c>
      <c r="M30" s="37"/>
      <c r="N30" s="76" t="s">
        <v>652</v>
      </c>
    </row>
    <row r="31" spans="1:27" x14ac:dyDescent="0.3">
      <c r="A31" s="156" t="s">
        <v>320</v>
      </c>
      <c r="B31" s="11"/>
      <c r="C31" s="12" t="s">
        <v>10</v>
      </c>
      <c r="D31" s="13"/>
      <c r="E31" s="20"/>
      <c r="F31" s="21"/>
      <c r="G31" s="175"/>
      <c r="H31" s="27" t="s">
        <v>241</v>
      </c>
      <c r="I31" s="35"/>
      <c r="J31" s="12" t="s">
        <v>10</v>
      </c>
      <c r="K31" s="36"/>
      <c r="L31" s="34"/>
      <c r="M31" s="37"/>
      <c r="N31" s="76" t="s">
        <v>652</v>
      </c>
    </row>
    <row r="32" spans="1:27" x14ac:dyDescent="0.3">
      <c r="A32" s="156" t="s">
        <v>321</v>
      </c>
      <c r="B32" s="11"/>
      <c r="C32" s="12"/>
      <c r="D32" s="13"/>
      <c r="E32" s="20"/>
      <c r="F32" s="21" t="s">
        <v>10</v>
      </c>
      <c r="G32" s="175"/>
      <c r="H32" s="167" t="s">
        <v>353</v>
      </c>
      <c r="I32" s="168"/>
      <c r="J32" s="169" t="s">
        <v>10</v>
      </c>
      <c r="K32" s="170"/>
      <c r="L32" s="171"/>
      <c r="M32" s="172"/>
      <c r="N32" s="76" t="s">
        <v>652</v>
      </c>
    </row>
    <row r="33" spans="1:14" x14ac:dyDescent="0.3">
      <c r="A33" s="27" t="s">
        <v>238</v>
      </c>
      <c r="B33" s="11"/>
      <c r="C33" s="12" t="s">
        <v>10</v>
      </c>
      <c r="D33" s="13"/>
      <c r="E33" s="20"/>
      <c r="F33" s="21"/>
      <c r="G33" s="175"/>
      <c r="H33" s="167" t="s">
        <v>355</v>
      </c>
      <c r="I33" s="168"/>
      <c r="J33" s="169"/>
      <c r="K33" s="170" t="s">
        <v>10</v>
      </c>
      <c r="L33" s="171"/>
      <c r="M33" s="172"/>
      <c r="N33" s="76" t="s">
        <v>652</v>
      </c>
    </row>
    <row r="34" spans="1:14" x14ac:dyDescent="0.3">
      <c r="A34" s="108" t="s">
        <v>291</v>
      </c>
      <c r="B34" s="11"/>
      <c r="C34" s="12"/>
      <c r="D34" s="13"/>
      <c r="E34" s="20"/>
      <c r="F34" s="21" t="s">
        <v>10</v>
      </c>
      <c r="G34" s="175"/>
      <c r="H34" s="167" t="s">
        <v>352</v>
      </c>
      <c r="I34" s="168"/>
      <c r="J34" s="169"/>
      <c r="K34" s="170"/>
      <c r="L34" s="20" t="s">
        <v>10</v>
      </c>
      <c r="M34" s="172"/>
      <c r="N34" s="76" t="s">
        <v>652</v>
      </c>
    </row>
    <row r="35" spans="1:14" x14ac:dyDescent="0.3">
      <c r="A35" s="107" t="s">
        <v>289</v>
      </c>
      <c r="B35" s="11"/>
      <c r="C35" s="12"/>
      <c r="D35" s="13"/>
      <c r="E35" s="20" t="s">
        <v>10</v>
      </c>
      <c r="F35" s="21"/>
      <c r="G35" s="175"/>
      <c r="H35" s="27" t="s">
        <v>242</v>
      </c>
      <c r="I35" s="35"/>
      <c r="J35" s="29"/>
      <c r="K35" s="36"/>
      <c r="L35" s="34"/>
      <c r="M35" s="37" t="s">
        <v>10</v>
      </c>
      <c r="N35" s="76" t="s">
        <v>652</v>
      </c>
    </row>
    <row r="36" spans="1:14" x14ac:dyDescent="0.3">
      <c r="A36" s="10" t="s">
        <v>17</v>
      </c>
      <c r="B36" s="11"/>
      <c r="C36" s="12"/>
      <c r="D36" s="13" t="s">
        <v>10</v>
      </c>
      <c r="E36" s="20"/>
      <c r="F36" s="21"/>
      <c r="G36" s="175"/>
      <c r="H36" s="27" t="s">
        <v>243</v>
      </c>
      <c r="I36" s="35" t="s">
        <v>10</v>
      </c>
      <c r="J36" s="29"/>
      <c r="K36" s="36"/>
      <c r="L36" s="34"/>
      <c r="M36" s="37"/>
      <c r="N36" s="76" t="s">
        <v>652</v>
      </c>
    </row>
    <row r="37" spans="1:14" x14ac:dyDescent="0.3">
      <c r="A37" s="167" t="s">
        <v>342</v>
      </c>
      <c r="B37" s="168"/>
      <c r="C37" s="169">
        <v>0</v>
      </c>
      <c r="D37" s="170"/>
      <c r="E37" s="171"/>
      <c r="F37" s="172"/>
      <c r="G37" s="175"/>
      <c r="H37" s="27" t="s">
        <v>247</v>
      </c>
      <c r="I37" s="35"/>
      <c r="J37" s="29"/>
      <c r="K37" s="36" t="s">
        <v>199</v>
      </c>
      <c r="L37" s="34"/>
      <c r="M37" s="37"/>
      <c r="N37" s="76" t="s">
        <v>652</v>
      </c>
    </row>
    <row r="38" spans="1:14" x14ac:dyDescent="0.3">
      <c r="A38" s="10" t="s">
        <v>23</v>
      </c>
      <c r="B38" s="22"/>
      <c r="C38" s="23"/>
      <c r="D38" s="26"/>
      <c r="E38" s="96" t="s">
        <v>10</v>
      </c>
      <c r="F38" s="25"/>
      <c r="G38" s="175"/>
      <c r="H38" s="216" t="s">
        <v>354</v>
      </c>
      <c r="I38" s="168"/>
      <c r="J38" s="169"/>
      <c r="K38" s="170"/>
      <c r="L38" s="171"/>
      <c r="M38" s="21" t="s">
        <v>10</v>
      </c>
      <c r="N38" s="76" t="s">
        <v>652</v>
      </c>
    </row>
    <row r="39" spans="1:14" x14ac:dyDescent="0.3">
      <c r="A39" s="10" t="s">
        <v>116</v>
      </c>
      <c r="B39" s="11"/>
      <c r="C39" s="12"/>
      <c r="D39" s="13"/>
      <c r="E39" s="96"/>
      <c r="F39" s="21" t="s">
        <v>10</v>
      </c>
      <c r="G39" s="175"/>
      <c r="H39" s="27" t="s">
        <v>244</v>
      </c>
      <c r="I39" s="35"/>
      <c r="J39" s="29"/>
      <c r="K39" s="36"/>
      <c r="L39" s="34"/>
      <c r="M39" s="21" t="s">
        <v>10</v>
      </c>
      <c r="N39" s="76" t="s">
        <v>652</v>
      </c>
    </row>
    <row r="40" spans="1:14" x14ac:dyDescent="0.3">
      <c r="A40" s="92" t="s">
        <v>269</v>
      </c>
      <c r="B40" s="93"/>
      <c r="C40" s="94"/>
      <c r="D40" s="95"/>
      <c r="E40" s="96" t="s">
        <v>10</v>
      </c>
      <c r="F40" s="97"/>
      <c r="G40" s="175"/>
      <c r="H40" s="199" t="s">
        <v>719</v>
      </c>
      <c r="I40" s="208"/>
      <c r="J40" s="209">
        <v>0</v>
      </c>
      <c r="K40" s="210"/>
      <c r="L40" s="211"/>
      <c r="M40" s="212"/>
      <c r="N40" s="214" t="s">
        <v>718</v>
      </c>
    </row>
    <row r="41" spans="1:14" x14ac:dyDescent="0.3">
      <c r="A41" s="27" t="s">
        <v>248</v>
      </c>
      <c r="B41" s="35"/>
      <c r="C41" s="29"/>
      <c r="D41" s="36"/>
      <c r="E41" s="34"/>
      <c r="F41" s="37" t="s">
        <v>10</v>
      </c>
      <c r="G41" s="175"/>
      <c r="H41" s="207" t="s">
        <v>717</v>
      </c>
      <c r="I41" s="208"/>
      <c r="J41" s="209"/>
      <c r="K41" s="210"/>
      <c r="L41" s="211">
        <v>0</v>
      </c>
      <c r="M41" s="212"/>
      <c r="N41" s="214" t="s">
        <v>718</v>
      </c>
    </row>
    <row r="42" spans="1:14" x14ac:dyDescent="0.3">
      <c r="A42" s="207" t="s">
        <v>616</v>
      </c>
      <c r="B42" s="208"/>
      <c r="C42" s="209"/>
      <c r="D42" s="210" t="s">
        <v>10</v>
      </c>
      <c r="E42" s="211"/>
      <c r="F42" s="212"/>
      <c r="G42" s="199"/>
      <c r="H42" s="216" t="s">
        <v>226</v>
      </c>
      <c r="I42" s="11"/>
      <c r="J42" s="12"/>
      <c r="K42" s="13"/>
      <c r="L42" s="20" t="s">
        <v>10</v>
      </c>
      <c r="M42" s="21"/>
      <c r="N42" s="76" t="s">
        <v>345</v>
      </c>
    </row>
    <row r="43" spans="1:14" x14ac:dyDescent="0.3">
      <c r="A43" s="156" t="s">
        <v>322</v>
      </c>
      <c r="B43" s="11"/>
      <c r="C43" s="12"/>
      <c r="D43" s="13"/>
      <c r="E43" s="20">
        <v>0</v>
      </c>
      <c r="F43" s="21"/>
      <c r="G43" s="175"/>
      <c r="H43" s="122" t="s">
        <v>301</v>
      </c>
      <c r="I43" s="117"/>
      <c r="J43" s="118" t="s">
        <v>10</v>
      </c>
      <c r="K43" s="13" t="s">
        <v>10</v>
      </c>
      <c r="L43" s="120" t="s">
        <v>10</v>
      </c>
      <c r="M43" s="121"/>
      <c r="N43" s="76" t="s">
        <v>345</v>
      </c>
    </row>
    <row r="44" spans="1:14" x14ac:dyDescent="0.3">
      <c r="A44" s="127" t="s">
        <v>304</v>
      </c>
      <c r="B44" s="128"/>
      <c r="C44" s="129"/>
      <c r="D44" s="130"/>
      <c r="E44" s="131"/>
      <c r="F44" s="21" t="s">
        <v>10</v>
      </c>
      <c r="G44" s="175"/>
      <c r="H44" s="122" t="s">
        <v>302</v>
      </c>
      <c r="I44" s="117" t="s">
        <v>10</v>
      </c>
      <c r="J44" s="118"/>
      <c r="K44" s="119"/>
      <c r="L44" s="120"/>
      <c r="M44" s="121"/>
      <c r="N44" s="76" t="s">
        <v>345</v>
      </c>
    </row>
    <row r="45" spans="1:14" x14ac:dyDescent="0.3">
      <c r="A45" s="10" t="s">
        <v>12</v>
      </c>
      <c r="B45" s="22"/>
      <c r="C45" s="12" t="s">
        <v>10</v>
      </c>
      <c r="D45" s="26"/>
      <c r="E45" s="24"/>
      <c r="F45" s="132"/>
      <c r="G45" s="175"/>
      <c r="H45" s="178" t="s">
        <v>95</v>
      </c>
      <c r="I45" s="11"/>
      <c r="J45" s="12"/>
      <c r="K45" s="13"/>
      <c r="L45" s="20" t="s">
        <v>10</v>
      </c>
      <c r="M45" s="21"/>
      <c r="N45" s="76" t="s">
        <v>345</v>
      </c>
    </row>
    <row r="46" spans="1:14" x14ac:dyDescent="0.3">
      <c r="A46" s="10" t="s">
        <v>18</v>
      </c>
      <c r="B46" s="22"/>
      <c r="C46" s="23"/>
      <c r="D46" s="13" t="s">
        <v>10</v>
      </c>
      <c r="E46" s="24"/>
      <c r="F46" s="132"/>
      <c r="G46" s="175"/>
      <c r="H46" s="196" t="s">
        <v>105</v>
      </c>
      <c r="I46" s="11"/>
      <c r="J46" s="12"/>
      <c r="K46" s="13"/>
      <c r="L46" s="20"/>
      <c r="M46" s="21" t="s">
        <v>10</v>
      </c>
      <c r="N46" s="76" t="s">
        <v>345</v>
      </c>
    </row>
    <row r="47" spans="1:14" x14ac:dyDescent="0.3">
      <c r="A47" s="183" t="s">
        <v>373</v>
      </c>
      <c r="B47" s="194"/>
      <c r="C47" s="190"/>
      <c r="D47" s="13" t="s">
        <v>10</v>
      </c>
      <c r="E47" s="195"/>
      <c r="F47" s="188"/>
      <c r="G47" s="189"/>
      <c r="H47" s="122" t="s">
        <v>303</v>
      </c>
      <c r="I47" s="117" t="s">
        <v>10</v>
      </c>
      <c r="J47" s="118"/>
      <c r="K47" s="13" t="s">
        <v>10</v>
      </c>
      <c r="L47" s="120"/>
      <c r="M47" s="121"/>
      <c r="N47" s="76" t="s">
        <v>345</v>
      </c>
    </row>
    <row r="48" spans="1:14" x14ac:dyDescent="0.3">
      <c r="A48" s="92" t="s">
        <v>276</v>
      </c>
      <c r="B48" s="11" t="s">
        <v>10</v>
      </c>
      <c r="C48" s="104"/>
      <c r="D48" s="95"/>
      <c r="E48" s="102"/>
      <c r="F48" s="132"/>
      <c r="G48" s="175"/>
      <c r="H48" s="231" t="s">
        <v>384</v>
      </c>
      <c r="I48" s="184"/>
      <c r="J48" s="185"/>
      <c r="K48" s="186"/>
      <c r="L48" s="187" t="s">
        <v>199</v>
      </c>
      <c r="M48" s="188"/>
      <c r="N48" s="76" t="s">
        <v>645</v>
      </c>
    </row>
    <row r="49" spans="1:14" x14ac:dyDescent="0.3">
      <c r="A49" s="10" t="s">
        <v>24</v>
      </c>
      <c r="B49" s="22"/>
      <c r="C49" s="23"/>
      <c r="D49" s="26"/>
      <c r="E49" s="20" t="s">
        <v>10</v>
      </c>
      <c r="F49" s="132"/>
      <c r="G49" s="175"/>
      <c r="H49" s="183" t="s">
        <v>385</v>
      </c>
      <c r="I49" s="184"/>
      <c r="J49" s="185"/>
      <c r="K49" s="13" t="s">
        <v>10</v>
      </c>
      <c r="L49" s="187"/>
      <c r="M49" s="188"/>
      <c r="N49" s="76" t="s">
        <v>645</v>
      </c>
    </row>
    <row r="50" spans="1:14" x14ac:dyDescent="0.3">
      <c r="A50" s="167" t="s">
        <v>343</v>
      </c>
      <c r="B50" s="179"/>
      <c r="C50" s="180"/>
      <c r="D50" s="181"/>
      <c r="E50" s="171"/>
      <c r="F50" s="21" t="s">
        <v>10</v>
      </c>
      <c r="G50" s="175"/>
      <c r="H50" s="183" t="s">
        <v>374</v>
      </c>
      <c r="I50" s="11" t="s">
        <v>10</v>
      </c>
      <c r="J50" s="185"/>
      <c r="K50" s="186"/>
      <c r="L50" s="187"/>
      <c r="M50" s="188"/>
      <c r="N50" s="193" t="s">
        <v>375</v>
      </c>
    </row>
    <row r="51" spans="1:14" x14ac:dyDescent="0.3">
      <c r="A51" s="27" t="s">
        <v>233</v>
      </c>
      <c r="B51" s="28" t="s">
        <v>10</v>
      </c>
      <c r="C51" s="33"/>
      <c r="D51" s="30"/>
      <c r="E51" s="34"/>
      <c r="F51" s="132"/>
      <c r="G51" s="175"/>
      <c r="H51" s="183" t="s">
        <v>376</v>
      </c>
      <c r="I51" s="184"/>
      <c r="J51" s="185"/>
      <c r="K51" s="186"/>
      <c r="L51" s="20" t="s">
        <v>10</v>
      </c>
      <c r="M51" s="188"/>
      <c r="N51" s="193" t="s">
        <v>375</v>
      </c>
    </row>
    <row r="52" spans="1:14" x14ac:dyDescent="0.3">
      <c r="A52" s="10" t="s">
        <v>13</v>
      </c>
      <c r="B52" s="22"/>
      <c r="C52" s="12" t="s">
        <v>10</v>
      </c>
      <c r="D52" s="26"/>
      <c r="E52" s="24"/>
      <c r="F52" s="25"/>
      <c r="G52" s="175"/>
      <c r="H52" s="92" t="s">
        <v>293</v>
      </c>
      <c r="I52" s="93" t="s">
        <v>10</v>
      </c>
      <c r="J52" s="12" t="s">
        <v>10</v>
      </c>
      <c r="K52" s="13" t="s">
        <v>10</v>
      </c>
      <c r="L52" s="20" t="s">
        <v>10</v>
      </c>
      <c r="M52" s="21" t="s">
        <v>10</v>
      </c>
      <c r="N52" s="98" t="s">
        <v>294</v>
      </c>
    </row>
    <row r="53" spans="1:14" x14ac:dyDescent="0.3">
      <c r="A53" s="92" t="s">
        <v>274</v>
      </c>
      <c r="B53" s="100"/>
      <c r="C53" s="12" t="s">
        <v>10</v>
      </c>
      <c r="D53" s="101"/>
      <c r="E53" s="102"/>
      <c r="F53" s="103"/>
      <c r="G53" s="175"/>
      <c r="H53" s="216" t="s">
        <v>54</v>
      </c>
      <c r="I53" s="11"/>
      <c r="J53" s="12"/>
      <c r="K53" s="13"/>
      <c r="L53" s="20" t="s">
        <v>10</v>
      </c>
      <c r="M53" s="21"/>
      <c r="N53" s="76" t="s">
        <v>237</v>
      </c>
    </row>
    <row r="54" spans="1:14" x14ac:dyDescent="0.3">
      <c r="A54" s="10" t="s">
        <v>117</v>
      </c>
      <c r="B54" s="11"/>
      <c r="C54" s="12" t="s">
        <v>10</v>
      </c>
      <c r="D54" s="13"/>
      <c r="E54" s="20"/>
      <c r="F54" s="21"/>
      <c r="G54" s="175"/>
      <c r="H54" s="216" t="s">
        <v>78</v>
      </c>
      <c r="I54" s="11"/>
      <c r="J54" s="12"/>
      <c r="K54" s="13"/>
      <c r="L54" s="20"/>
      <c r="M54" s="21" t="s">
        <v>10</v>
      </c>
      <c r="N54" s="76" t="s">
        <v>237</v>
      </c>
    </row>
    <row r="55" spans="1:14" x14ac:dyDescent="0.3">
      <c r="A55" s="10" t="s">
        <v>28</v>
      </c>
      <c r="B55" s="22"/>
      <c r="C55" s="23"/>
      <c r="D55" s="26"/>
      <c r="E55" s="24"/>
      <c r="F55" s="21" t="s">
        <v>10</v>
      </c>
      <c r="G55" s="175"/>
      <c r="H55" s="216" t="s">
        <v>84</v>
      </c>
      <c r="I55" s="11"/>
      <c r="J55" s="12" t="s">
        <v>10</v>
      </c>
      <c r="K55" s="13"/>
      <c r="L55" s="20"/>
      <c r="M55" s="21"/>
      <c r="N55" s="76" t="s">
        <v>237</v>
      </c>
    </row>
    <row r="56" spans="1:14" x14ac:dyDescent="0.3">
      <c r="A56" s="10" t="s">
        <v>7</v>
      </c>
      <c r="B56" s="11" t="s">
        <v>10</v>
      </c>
      <c r="C56" s="23"/>
      <c r="D56" s="26"/>
      <c r="E56" s="24"/>
      <c r="F56" s="25"/>
      <c r="G56" s="175"/>
      <c r="H56" s="216" t="s">
        <v>92</v>
      </c>
      <c r="I56" s="11" t="s">
        <v>10</v>
      </c>
      <c r="J56" s="12"/>
      <c r="K56" s="13"/>
      <c r="L56" s="20"/>
      <c r="M56" s="21"/>
      <c r="N56" s="76" t="s">
        <v>237</v>
      </c>
    </row>
    <row r="57" spans="1:14" x14ac:dyDescent="0.3">
      <c r="A57" s="10" t="s">
        <v>121</v>
      </c>
      <c r="B57" s="11" t="s">
        <v>10</v>
      </c>
      <c r="C57" s="12"/>
      <c r="D57" s="13"/>
      <c r="E57" s="20"/>
      <c r="F57" s="21"/>
      <c r="G57" s="175"/>
      <c r="H57" s="207" t="s">
        <v>649</v>
      </c>
      <c r="I57" s="208"/>
      <c r="J57" s="209"/>
      <c r="K57" s="210"/>
      <c r="L57" s="211"/>
      <c r="M57" s="212" t="s">
        <v>10</v>
      </c>
      <c r="N57" s="214" t="s">
        <v>675</v>
      </c>
    </row>
    <row r="58" spans="1:14" x14ac:dyDescent="0.3">
      <c r="A58" s="27" t="s">
        <v>239</v>
      </c>
      <c r="B58" s="11" t="s">
        <v>10</v>
      </c>
      <c r="C58" s="29"/>
      <c r="D58" s="36"/>
      <c r="E58" s="34"/>
      <c r="F58" s="37"/>
      <c r="G58" s="175"/>
      <c r="H58" s="207" t="s">
        <v>648</v>
      </c>
      <c r="I58" s="208"/>
      <c r="J58" s="209">
        <v>0</v>
      </c>
      <c r="K58" s="210"/>
      <c r="L58" s="211"/>
      <c r="M58" s="212"/>
      <c r="N58" s="214" t="s">
        <v>676</v>
      </c>
    </row>
    <row r="59" spans="1:14" x14ac:dyDescent="0.3">
      <c r="A59" s="183" t="s">
        <v>387</v>
      </c>
      <c r="B59" s="184"/>
      <c r="C59" s="185" t="s">
        <v>10</v>
      </c>
      <c r="D59" s="186"/>
      <c r="E59" s="187"/>
      <c r="F59" s="188"/>
      <c r="G59" s="189"/>
      <c r="H59" s="207" t="s">
        <v>682</v>
      </c>
      <c r="I59" s="208"/>
      <c r="J59" s="209">
        <v>0</v>
      </c>
      <c r="K59" s="210"/>
      <c r="L59" s="211"/>
      <c r="M59" s="212"/>
      <c r="N59" s="214" t="s">
        <v>683</v>
      </c>
    </row>
    <row r="60" spans="1:14" x14ac:dyDescent="0.3">
      <c r="A60" s="183" t="s">
        <v>367</v>
      </c>
      <c r="B60" s="184"/>
      <c r="C60" s="185"/>
      <c r="D60" s="186">
        <v>0</v>
      </c>
      <c r="E60" s="187"/>
      <c r="F60" s="188"/>
      <c r="G60" s="189"/>
      <c r="H60" s="183" t="s">
        <v>364</v>
      </c>
      <c r="I60" s="184"/>
      <c r="J60" s="185"/>
      <c r="K60" s="186"/>
      <c r="L60" s="187">
        <v>0</v>
      </c>
      <c r="M60" s="188"/>
      <c r="N60" s="76" t="s">
        <v>672</v>
      </c>
    </row>
    <row r="61" spans="1:14" x14ac:dyDescent="0.3">
      <c r="A61" s="10" t="s">
        <v>19</v>
      </c>
      <c r="B61" s="22"/>
      <c r="C61" s="23"/>
      <c r="D61" s="13" t="s">
        <v>10</v>
      </c>
      <c r="E61" s="24"/>
      <c r="F61" s="25"/>
      <c r="G61" s="175"/>
      <c r="H61" s="207" t="s">
        <v>671</v>
      </c>
      <c r="I61" s="208"/>
      <c r="J61" s="209"/>
      <c r="K61" s="210">
        <v>0</v>
      </c>
      <c r="L61" s="211"/>
      <c r="M61" s="212"/>
      <c r="N61" s="214" t="s">
        <v>672</v>
      </c>
    </row>
    <row r="62" spans="1:14" x14ac:dyDescent="0.3">
      <c r="A62" s="27" t="s">
        <v>266</v>
      </c>
      <c r="B62" s="28"/>
      <c r="C62" s="33"/>
      <c r="D62" s="13" t="s">
        <v>10</v>
      </c>
      <c r="E62" s="31"/>
      <c r="F62" s="32"/>
      <c r="G62" s="175"/>
      <c r="H62" s="207" t="s">
        <v>647</v>
      </c>
      <c r="I62" s="208"/>
      <c r="J62" s="209"/>
      <c r="K62" s="210" t="s">
        <v>10</v>
      </c>
      <c r="L62" s="211"/>
      <c r="M62" s="212"/>
      <c r="N62" s="214" t="s">
        <v>674</v>
      </c>
    </row>
    <row r="63" spans="1:14" x14ac:dyDescent="0.3">
      <c r="A63" s="10" t="s">
        <v>8</v>
      </c>
      <c r="B63" s="11" t="s">
        <v>10</v>
      </c>
      <c r="C63" s="23"/>
      <c r="D63" s="26"/>
      <c r="E63" s="24"/>
      <c r="F63" s="25"/>
      <c r="G63" s="175"/>
      <c r="H63" s="207" t="s">
        <v>646</v>
      </c>
      <c r="I63" s="208">
        <v>0</v>
      </c>
      <c r="J63" s="209"/>
      <c r="K63" s="210"/>
      <c r="L63" s="211"/>
      <c r="M63" s="212"/>
      <c r="N63" s="214" t="s">
        <v>674</v>
      </c>
    </row>
    <row r="64" spans="1:14" x14ac:dyDescent="0.3">
      <c r="A64" s="10" t="s">
        <v>25</v>
      </c>
      <c r="B64" s="22"/>
      <c r="C64" s="23"/>
      <c r="D64" s="26"/>
      <c r="E64" s="20" t="s">
        <v>10</v>
      </c>
      <c r="F64" s="25"/>
      <c r="G64" s="175"/>
      <c r="H64" s="207" t="s">
        <v>646</v>
      </c>
      <c r="I64" s="208"/>
      <c r="J64" s="209">
        <v>0</v>
      </c>
      <c r="K64" s="210"/>
      <c r="L64" s="211"/>
      <c r="M64" s="212"/>
      <c r="N64" s="214" t="s">
        <v>674</v>
      </c>
    </row>
    <row r="65" spans="1:14" x14ac:dyDescent="0.3">
      <c r="A65" s="10" t="s">
        <v>20</v>
      </c>
      <c r="B65" s="22"/>
      <c r="C65" s="23"/>
      <c r="D65" s="13" t="s">
        <v>10</v>
      </c>
      <c r="E65" s="24"/>
      <c r="F65" s="25"/>
      <c r="G65" s="175"/>
      <c r="H65" s="207" t="s">
        <v>646</v>
      </c>
      <c r="I65" s="208"/>
      <c r="J65" s="209"/>
      <c r="K65" s="210">
        <v>0</v>
      </c>
      <c r="L65" s="211"/>
      <c r="M65" s="212"/>
      <c r="N65" s="214" t="s">
        <v>674</v>
      </c>
    </row>
    <row r="66" spans="1:14" x14ac:dyDescent="0.3">
      <c r="A66" s="10" t="s">
        <v>29</v>
      </c>
      <c r="B66" s="22"/>
      <c r="C66" s="23"/>
      <c r="D66" s="26"/>
      <c r="E66" s="24"/>
      <c r="F66" s="21" t="s">
        <v>10</v>
      </c>
      <c r="G66" s="175"/>
      <c r="H66" s="207" t="s">
        <v>646</v>
      </c>
      <c r="I66" s="208"/>
      <c r="J66" s="209"/>
      <c r="K66" s="210"/>
      <c r="L66" s="211">
        <v>0</v>
      </c>
      <c r="M66" s="212"/>
      <c r="N66" s="214" t="s">
        <v>674</v>
      </c>
    </row>
    <row r="67" spans="1:14" x14ac:dyDescent="0.3">
      <c r="A67" s="10" t="s">
        <v>26</v>
      </c>
      <c r="B67" s="22"/>
      <c r="C67" s="23"/>
      <c r="D67" s="26"/>
      <c r="E67" s="20" t="s">
        <v>10</v>
      </c>
      <c r="F67" s="25"/>
      <c r="G67" s="175"/>
      <c r="H67" s="207" t="s">
        <v>646</v>
      </c>
      <c r="I67" s="208"/>
      <c r="J67" s="209"/>
      <c r="K67" s="210"/>
      <c r="L67" s="211"/>
      <c r="M67" s="212">
        <v>0</v>
      </c>
      <c r="N67" s="214" t="s">
        <v>674</v>
      </c>
    </row>
    <row r="68" spans="1:14" x14ac:dyDescent="0.3">
      <c r="A68" s="183" t="s">
        <v>363</v>
      </c>
      <c r="B68" s="11" t="s">
        <v>10</v>
      </c>
      <c r="C68" s="190"/>
      <c r="D68" s="191"/>
      <c r="E68" s="187"/>
      <c r="F68" s="192"/>
      <c r="G68" s="189"/>
      <c r="H68" s="207" t="s">
        <v>650</v>
      </c>
      <c r="I68" s="208"/>
      <c r="J68" s="209"/>
      <c r="K68" s="210"/>
      <c r="L68" s="211">
        <v>0</v>
      </c>
      <c r="M68" s="212"/>
      <c r="N68" s="214" t="s">
        <v>673</v>
      </c>
    </row>
    <row r="69" spans="1:14" x14ac:dyDescent="0.3">
      <c r="A69" s="10" t="s">
        <v>9</v>
      </c>
      <c r="B69" s="11" t="s">
        <v>10</v>
      </c>
      <c r="C69" s="23"/>
      <c r="D69" s="26"/>
      <c r="E69" s="24"/>
      <c r="F69" s="25"/>
      <c r="G69" s="175"/>
      <c r="H69" s="207" t="s">
        <v>651</v>
      </c>
      <c r="I69" s="208"/>
      <c r="J69" s="209"/>
      <c r="K69" s="210" t="s">
        <v>10</v>
      </c>
      <c r="L69" s="211"/>
      <c r="M69" s="212"/>
      <c r="N69" s="214" t="s">
        <v>673</v>
      </c>
    </row>
    <row r="70" spans="1:14" x14ac:dyDescent="0.3">
      <c r="A70" s="122" t="s">
        <v>300</v>
      </c>
      <c r="B70" s="117" t="s">
        <v>10</v>
      </c>
      <c r="C70" s="123"/>
      <c r="D70" s="124"/>
      <c r="E70" s="125"/>
      <c r="F70" s="126"/>
      <c r="G70" s="175"/>
      <c r="H70" s="74" t="s">
        <v>132</v>
      </c>
      <c r="I70" s="11"/>
      <c r="J70" s="12"/>
      <c r="K70" s="13"/>
      <c r="L70" s="20" t="s">
        <v>10</v>
      </c>
      <c r="M70" s="21"/>
      <c r="N70" s="76" t="s">
        <v>136</v>
      </c>
    </row>
    <row r="71" spans="1:14" x14ac:dyDescent="0.3">
      <c r="A71" s="10" t="s">
        <v>119</v>
      </c>
      <c r="B71" s="11"/>
      <c r="C71" s="12"/>
      <c r="D71" s="13"/>
      <c r="E71" s="20"/>
      <c r="F71" s="21" t="s">
        <v>10</v>
      </c>
      <c r="G71" s="175"/>
      <c r="H71" s="74" t="s">
        <v>130</v>
      </c>
      <c r="I71" s="11"/>
      <c r="J71" s="12"/>
      <c r="K71" s="13"/>
      <c r="L71" s="20" t="s">
        <v>10</v>
      </c>
      <c r="M71" s="21"/>
      <c r="N71" s="76" t="s">
        <v>136</v>
      </c>
    </row>
    <row r="72" spans="1:14" x14ac:dyDescent="0.3">
      <c r="A72" s="159" t="s">
        <v>330</v>
      </c>
      <c r="B72" s="160"/>
      <c r="C72" s="161"/>
      <c r="D72" s="162"/>
      <c r="E72" s="163"/>
      <c r="F72" s="21" t="s">
        <v>10</v>
      </c>
      <c r="G72" s="176" t="s">
        <v>337</v>
      </c>
      <c r="H72" s="74" t="s">
        <v>128</v>
      </c>
      <c r="I72" s="11"/>
      <c r="J72" s="12"/>
      <c r="K72" s="13"/>
      <c r="L72" s="20" t="s">
        <v>10</v>
      </c>
      <c r="M72" s="21"/>
      <c r="N72" s="76" t="s">
        <v>136</v>
      </c>
    </row>
    <row r="73" spans="1:14" x14ac:dyDescent="0.3">
      <c r="A73" s="10" t="s">
        <v>14</v>
      </c>
      <c r="B73" s="22"/>
      <c r="C73" s="12" t="s">
        <v>10</v>
      </c>
      <c r="D73" s="26"/>
      <c r="E73" s="24"/>
      <c r="F73" s="25"/>
      <c r="G73" s="175"/>
      <c r="H73" s="178" t="s">
        <v>133</v>
      </c>
      <c r="I73" s="11" t="s">
        <v>10</v>
      </c>
      <c r="J73" s="12"/>
      <c r="K73" s="13"/>
      <c r="L73" s="20"/>
      <c r="M73" s="21"/>
      <c r="N73" s="76" t="s">
        <v>136</v>
      </c>
    </row>
    <row r="74" spans="1:14" x14ac:dyDescent="0.3">
      <c r="A74" s="207" t="s">
        <v>669</v>
      </c>
      <c r="B74" s="217"/>
      <c r="C74" s="209" t="s">
        <v>10</v>
      </c>
      <c r="D74" s="218"/>
      <c r="E74" s="219"/>
      <c r="F74" s="220"/>
      <c r="G74" s="199"/>
      <c r="H74" s="105" t="s">
        <v>131</v>
      </c>
      <c r="I74" s="11" t="s">
        <v>10</v>
      </c>
      <c r="J74" s="12"/>
      <c r="K74" s="13"/>
      <c r="L74" s="20"/>
      <c r="M74" s="21"/>
      <c r="N74" s="76" t="s">
        <v>136</v>
      </c>
    </row>
    <row r="75" spans="1:14" x14ac:dyDescent="0.3">
      <c r="A75" s="92" t="s">
        <v>278</v>
      </c>
      <c r="B75" s="100"/>
      <c r="C75" s="94" t="s">
        <v>10</v>
      </c>
      <c r="D75" s="101"/>
      <c r="E75" s="102"/>
      <c r="F75" s="103"/>
      <c r="G75" s="175"/>
      <c r="H75" s="216" t="s">
        <v>129</v>
      </c>
      <c r="I75" s="11" t="s">
        <v>10</v>
      </c>
      <c r="J75" s="12"/>
      <c r="K75" s="13"/>
      <c r="L75" s="20"/>
      <c r="M75" s="21"/>
      <c r="N75" s="76" t="s">
        <v>136</v>
      </c>
    </row>
    <row r="76" spans="1:14" x14ac:dyDescent="0.3">
      <c r="A76" s="10" t="s">
        <v>122</v>
      </c>
      <c r="B76" s="11"/>
      <c r="C76" s="12" t="s">
        <v>10</v>
      </c>
      <c r="D76" s="13"/>
      <c r="E76" s="20"/>
      <c r="F76" s="21"/>
      <c r="G76" s="175"/>
      <c r="H76" s="213" t="s">
        <v>52</v>
      </c>
      <c r="I76" s="11" t="s">
        <v>10</v>
      </c>
      <c r="J76" s="12"/>
      <c r="K76" s="13"/>
      <c r="L76" s="20"/>
      <c r="M76" s="21"/>
      <c r="N76" s="76" t="s">
        <v>225</v>
      </c>
    </row>
    <row r="77" spans="1:14" x14ac:dyDescent="0.3">
      <c r="A77" s="109" t="s">
        <v>299</v>
      </c>
      <c r="B77" s="110" t="s">
        <v>10</v>
      </c>
      <c r="C77" s="111"/>
      <c r="D77" s="112"/>
      <c r="E77" s="113"/>
      <c r="F77" s="114"/>
      <c r="G77" s="175"/>
      <c r="H77" s="178" t="s">
        <v>69</v>
      </c>
      <c r="I77" s="11"/>
      <c r="J77" s="12"/>
      <c r="K77" s="13"/>
      <c r="L77" s="20" t="s">
        <v>10</v>
      </c>
      <c r="M77" s="21"/>
      <c r="N77" s="76" t="s">
        <v>225</v>
      </c>
    </row>
    <row r="78" spans="1:14" x14ac:dyDescent="0.3">
      <c r="A78" s="207" t="s">
        <v>703</v>
      </c>
      <c r="B78" s="208">
        <v>0</v>
      </c>
      <c r="C78" s="209"/>
      <c r="D78" s="210"/>
      <c r="E78" s="211"/>
      <c r="F78" s="212"/>
      <c r="G78" s="199"/>
      <c r="H78" s="178" t="s">
        <v>42</v>
      </c>
      <c r="I78" s="11" t="s">
        <v>10</v>
      </c>
      <c r="J78" s="12"/>
      <c r="K78" s="13"/>
      <c r="L78" s="20"/>
      <c r="M78" s="21"/>
      <c r="N78" s="76" t="s">
        <v>222</v>
      </c>
    </row>
    <row r="79" spans="1:14" x14ac:dyDescent="0.3">
      <c r="A79" s="141" t="s">
        <v>311</v>
      </c>
      <c r="B79" s="135"/>
      <c r="C79" s="136"/>
      <c r="D79" s="137"/>
      <c r="E79" s="138"/>
      <c r="F79" s="21" t="s">
        <v>10</v>
      </c>
      <c r="G79" s="175"/>
      <c r="H79" s="91" t="s">
        <v>96</v>
      </c>
      <c r="I79" s="11"/>
      <c r="J79" s="12"/>
      <c r="K79" s="13" t="s">
        <v>10</v>
      </c>
      <c r="L79" s="20"/>
      <c r="M79" s="21"/>
      <c r="N79" s="76" t="s">
        <v>222</v>
      </c>
    </row>
    <row r="80" spans="1:14" x14ac:dyDescent="0.3">
      <c r="A80" s="10" t="s">
        <v>21</v>
      </c>
      <c r="B80" s="22"/>
      <c r="C80" s="23"/>
      <c r="D80" s="13" t="s">
        <v>10</v>
      </c>
      <c r="E80" s="24"/>
      <c r="F80" s="25"/>
      <c r="G80" s="175"/>
      <c r="H80" s="74" t="s">
        <v>113</v>
      </c>
      <c r="I80" s="11"/>
      <c r="J80" s="12"/>
      <c r="K80" s="13"/>
      <c r="L80" s="20"/>
      <c r="M80" s="21" t="s">
        <v>10</v>
      </c>
      <c r="N80" s="76" t="s">
        <v>222</v>
      </c>
    </row>
    <row r="81" spans="8:14" x14ac:dyDescent="0.3">
      <c r="H81" s="27" t="s">
        <v>232</v>
      </c>
      <c r="I81" s="35" t="s">
        <v>10</v>
      </c>
      <c r="J81" s="29"/>
      <c r="K81" s="36"/>
      <c r="L81" s="34"/>
      <c r="M81" s="37"/>
      <c r="N81" s="76" t="s">
        <v>377</v>
      </c>
    </row>
    <row r="82" spans="8:14" x14ac:dyDescent="0.3">
      <c r="H82" s="27" t="s">
        <v>261</v>
      </c>
      <c r="I82" s="35"/>
      <c r="J82" s="29"/>
      <c r="K82" s="13" t="s">
        <v>10</v>
      </c>
      <c r="L82" s="34"/>
      <c r="M82" s="37"/>
      <c r="N82" s="76" t="s">
        <v>380</v>
      </c>
    </row>
    <row r="83" spans="8:14" x14ac:dyDescent="0.3">
      <c r="H83" s="213" t="s">
        <v>283</v>
      </c>
      <c r="I83" s="93"/>
      <c r="J83" s="12" t="s">
        <v>10</v>
      </c>
      <c r="K83" s="95"/>
      <c r="L83" s="96"/>
      <c r="M83" s="97"/>
      <c r="N83" s="76" t="s">
        <v>379</v>
      </c>
    </row>
    <row r="84" spans="8:14" x14ac:dyDescent="0.3">
      <c r="H84" s="127" t="s">
        <v>305</v>
      </c>
      <c r="I84" s="128"/>
      <c r="J84" s="129"/>
      <c r="K84" s="130"/>
      <c r="L84" s="20" t="s">
        <v>10</v>
      </c>
      <c r="M84" s="132"/>
      <c r="N84" s="76" t="s">
        <v>381</v>
      </c>
    </row>
    <row r="85" spans="8:14" x14ac:dyDescent="0.3">
      <c r="H85" s="167" t="s">
        <v>336</v>
      </c>
      <c r="I85" s="168"/>
      <c r="J85" s="169"/>
      <c r="K85" s="170"/>
      <c r="L85" s="171"/>
      <c r="M85" s="21" t="s">
        <v>10</v>
      </c>
      <c r="N85" s="76" t="s">
        <v>378</v>
      </c>
    </row>
    <row r="86" spans="8:14" x14ac:dyDescent="0.3">
      <c r="H86" s="183" t="s">
        <v>521</v>
      </c>
      <c r="I86" s="11" t="s">
        <v>10</v>
      </c>
      <c r="J86" s="185"/>
      <c r="K86" s="186"/>
      <c r="L86" s="187"/>
      <c r="M86" s="188"/>
      <c r="N86" s="193" t="s">
        <v>522</v>
      </c>
    </row>
    <row r="87" spans="8:14" x14ac:dyDescent="0.3">
      <c r="H87" s="207" t="s">
        <v>700</v>
      </c>
      <c r="I87" s="208"/>
      <c r="J87" s="209"/>
      <c r="K87" s="210">
        <v>0</v>
      </c>
      <c r="L87" s="211"/>
      <c r="M87" s="212"/>
      <c r="N87" s="214" t="s">
        <v>699</v>
      </c>
    </row>
    <row r="88" spans="8:14" x14ac:dyDescent="0.3">
      <c r="H88" s="213" t="s">
        <v>41</v>
      </c>
      <c r="I88" s="11"/>
      <c r="J88" s="12" t="s">
        <v>10</v>
      </c>
      <c r="K88" s="13"/>
      <c r="L88" s="20"/>
      <c r="M88" s="21"/>
      <c r="N88" s="76" t="s">
        <v>223</v>
      </c>
    </row>
    <row r="89" spans="8:14" x14ac:dyDescent="0.3">
      <c r="H89" s="178" t="s">
        <v>79</v>
      </c>
      <c r="I89" s="11"/>
      <c r="J89" s="12"/>
      <c r="K89" s="13" t="s">
        <v>10</v>
      </c>
      <c r="L89" s="20"/>
      <c r="M89" s="21"/>
      <c r="N89" s="76" t="s">
        <v>223</v>
      </c>
    </row>
    <row r="90" spans="8:14" x14ac:dyDescent="0.3">
      <c r="H90" s="178" t="s">
        <v>107</v>
      </c>
      <c r="I90" s="11"/>
      <c r="J90" s="12"/>
      <c r="K90" s="13"/>
      <c r="L90" s="20"/>
      <c r="M90" s="21" t="s">
        <v>10</v>
      </c>
      <c r="N90" s="76" t="s">
        <v>223</v>
      </c>
    </row>
    <row r="91" spans="8:14" x14ac:dyDescent="0.3">
      <c r="H91" s="178" t="s">
        <v>94</v>
      </c>
      <c r="I91" s="11"/>
      <c r="J91" s="12"/>
      <c r="K91" s="13" t="s">
        <v>10</v>
      </c>
      <c r="L91" s="20"/>
      <c r="M91" s="21"/>
      <c r="N91" s="76" t="s">
        <v>224</v>
      </c>
    </row>
    <row r="92" spans="8:14" x14ac:dyDescent="0.3">
      <c r="H92" s="74" t="s">
        <v>47</v>
      </c>
      <c r="I92" s="11" t="s">
        <v>10</v>
      </c>
      <c r="J92" s="12" t="s">
        <v>10</v>
      </c>
      <c r="K92" s="13" t="s">
        <v>10</v>
      </c>
      <c r="L92" s="20" t="s">
        <v>10</v>
      </c>
      <c r="M92" s="21" t="s">
        <v>10</v>
      </c>
      <c r="N92" s="76" t="s">
        <v>215</v>
      </c>
    </row>
    <row r="93" spans="8:14" x14ac:dyDescent="0.3">
      <c r="H93" s="74" t="s">
        <v>51</v>
      </c>
      <c r="I93" s="11" t="s">
        <v>10</v>
      </c>
      <c r="J93" s="12" t="s">
        <v>10</v>
      </c>
      <c r="K93" s="13" t="s">
        <v>10</v>
      </c>
      <c r="L93" s="20" t="s">
        <v>10</v>
      </c>
      <c r="M93" s="21" t="s">
        <v>10</v>
      </c>
      <c r="N93" s="76" t="s">
        <v>215</v>
      </c>
    </row>
    <row r="94" spans="8:14" x14ac:dyDescent="0.3">
      <c r="H94" s="74" t="s">
        <v>56</v>
      </c>
      <c r="I94" s="11" t="s">
        <v>10</v>
      </c>
      <c r="J94" s="12" t="s">
        <v>10</v>
      </c>
      <c r="K94" s="13" t="s">
        <v>10</v>
      </c>
      <c r="L94" s="20" t="s">
        <v>10</v>
      </c>
      <c r="M94" s="21" t="s">
        <v>10</v>
      </c>
      <c r="N94" s="76" t="s">
        <v>215</v>
      </c>
    </row>
    <row r="95" spans="8:14" x14ac:dyDescent="0.3">
      <c r="H95" s="74" t="s">
        <v>106</v>
      </c>
      <c r="I95" s="11" t="s">
        <v>10</v>
      </c>
      <c r="J95" s="12" t="s">
        <v>10</v>
      </c>
      <c r="K95" s="13" t="s">
        <v>10</v>
      </c>
      <c r="L95" s="20" t="s">
        <v>10</v>
      </c>
      <c r="M95" s="21" t="s">
        <v>10</v>
      </c>
      <c r="N95" s="76" t="s">
        <v>215</v>
      </c>
    </row>
    <row r="96" spans="8:14" x14ac:dyDescent="0.3">
      <c r="H96" s="92" t="s">
        <v>279</v>
      </c>
      <c r="I96" s="11" t="s">
        <v>199</v>
      </c>
      <c r="J96" s="94"/>
      <c r="K96" s="95"/>
      <c r="L96" s="96"/>
      <c r="M96" s="97"/>
      <c r="N96" s="98" t="s">
        <v>280</v>
      </c>
    </row>
    <row r="97" spans="8:14" x14ac:dyDescent="0.3">
      <c r="H97" s="92" t="s">
        <v>281</v>
      </c>
      <c r="I97" s="93"/>
      <c r="J97" s="12" t="s">
        <v>10</v>
      </c>
      <c r="K97" s="95"/>
      <c r="L97" s="96"/>
      <c r="M97" s="97"/>
      <c r="N97" s="98" t="s">
        <v>280</v>
      </c>
    </row>
    <row r="98" spans="8:14" x14ac:dyDescent="0.3">
      <c r="H98" s="92" t="s">
        <v>282</v>
      </c>
      <c r="I98" s="93"/>
      <c r="J98" s="94"/>
      <c r="K98" s="13" t="s">
        <v>199</v>
      </c>
      <c r="L98" s="96"/>
      <c r="M98" s="97"/>
      <c r="N98" s="98" t="s">
        <v>280</v>
      </c>
    </row>
    <row r="99" spans="8:14" x14ac:dyDescent="0.3">
      <c r="H99" s="213" t="s">
        <v>38</v>
      </c>
      <c r="I99" s="11"/>
      <c r="J99" s="12"/>
      <c r="K99" s="13"/>
      <c r="L99" s="20"/>
      <c r="M99" s="21" t="s">
        <v>10</v>
      </c>
      <c r="N99" s="76" t="s">
        <v>217</v>
      </c>
    </row>
    <row r="100" spans="8:14" x14ac:dyDescent="0.3">
      <c r="H100" s="178" t="s">
        <v>64</v>
      </c>
      <c r="I100" s="11"/>
      <c r="J100" s="12"/>
      <c r="K100" s="13"/>
      <c r="L100" s="20" t="s">
        <v>10</v>
      </c>
      <c r="M100" s="21"/>
      <c r="N100" s="76" t="s">
        <v>217</v>
      </c>
    </row>
    <row r="101" spans="8:14" x14ac:dyDescent="0.3">
      <c r="H101" s="74" t="s">
        <v>77</v>
      </c>
      <c r="I101" s="11"/>
      <c r="J101" s="12"/>
      <c r="K101" s="13" t="s">
        <v>10</v>
      </c>
      <c r="L101" s="20"/>
      <c r="M101" s="21"/>
      <c r="N101" s="76" t="s">
        <v>217</v>
      </c>
    </row>
    <row r="102" spans="8:14" x14ac:dyDescent="0.3">
      <c r="H102" s="74" t="s">
        <v>90</v>
      </c>
      <c r="I102" s="11" t="s">
        <v>10</v>
      </c>
      <c r="J102" s="12"/>
      <c r="K102" s="13"/>
      <c r="L102" s="20"/>
      <c r="M102" s="21"/>
      <c r="N102" s="76" t="s">
        <v>217</v>
      </c>
    </row>
    <row r="103" spans="8:14" x14ac:dyDescent="0.3">
      <c r="H103" s="178" t="s">
        <v>126</v>
      </c>
      <c r="I103" s="11"/>
      <c r="J103" s="12" t="s">
        <v>10</v>
      </c>
      <c r="K103" s="13"/>
      <c r="L103" s="20"/>
      <c r="M103" s="21"/>
      <c r="N103" s="76" t="s">
        <v>217</v>
      </c>
    </row>
    <row r="104" spans="8:14" x14ac:dyDescent="0.3">
      <c r="H104" s="166" t="s">
        <v>325</v>
      </c>
      <c r="I104" s="11"/>
      <c r="J104" s="12"/>
      <c r="K104" s="13"/>
      <c r="L104" s="20" t="s">
        <v>10</v>
      </c>
      <c r="M104" s="21"/>
      <c r="N104" s="155" t="s">
        <v>216</v>
      </c>
    </row>
    <row r="105" spans="8:14" x14ac:dyDescent="0.3">
      <c r="H105" s="199" t="s">
        <v>635</v>
      </c>
      <c r="I105" s="208"/>
      <c r="J105" s="209"/>
      <c r="K105" s="210">
        <v>0</v>
      </c>
      <c r="L105" s="211"/>
      <c r="M105" s="212"/>
      <c r="N105" s="214" t="s">
        <v>216</v>
      </c>
    </row>
    <row r="106" spans="8:14" x14ac:dyDescent="0.3">
      <c r="H106" s="159" t="s">
        <v>326</v>
      </c>
      <c r="I106" s="160"/>
      <c r="J106" s="161"/>
      <c r="K106" s="162"/>
      <c r="L106" s="163" t="s">
        <v>10</v>
      </c>
      <c r="M106" s="164"/>
      <c r="N106" s="165" t="s">
        <v>216</v>
      </c>
    </row>
    <row r="107" spans="8:14" x14ac:dyDescent="0.3">
      <c r="H107" s="159" t="s">
        <v>327</v>
      </c>
      <c r="I107" s="160"/>
      <c r="J107" s="161"/>
      <c r="K107" s="162"/>
      <c r="L107" s="20" t="s">
        <v>10</v>
      </c>
      <c r="M107" s="164"/>
      <c r="N107" s="165" t="s">
        <v>216</v>
      </c>
    </row>
    <row r="108" spans="8:14" x14ac:dyDescent="0.3">
      <c r="H108" s="213" t="s">
        <v>70</v>
      </c>
      <c r="I108" s="11" t="s">
        <v>10</v>
      </c>
      <c r="J108" s="12" t="s">
        <v>10</v>
      </c>
      <c r="K108" s="13" t="s">
        <v>10</v>
      </c>
      <c r="L108" s="20" t="s">
        <v>10</v>
      </c>
      <c r="M108" s="21" t="s">
        <v>10</v>
      </c>
      <c r="N108" s="76" t="s">
        <v>216</v>
      </c>
    </row>
    <row r="109" spans="8:14" x14ac:dyDescent="0.3">
      <c r="H109" s="141" t="s">
        <v>312</v>
      </c>
      <c r="I109" s="11" t="s">
        <v>10</v>
      </c>
      <c r="J109" s="12" t="s">
        <v>10</v>
      </c>
      <c r="K109" s="13" t="s">
        <v>10</v>
      </c>
      <c r="L109" s="20" t="s">
        <v>10</v>
      </c>
      <c r="M109" s="21" t="s">
        <v>10</v>
      </c>
      <c r="N109" s="145" t="s">
        <v>216</v>
      </c>
    </row>
    <row r="110" spans="8:14" x14ac:dyDescent="0.3">
      <c r="H110" s="213" t="s">
        <v>83</v>
      </c>
      <c r="I110" s="11" t="s">
        <v>10</v>
      </c>
      <c r="J110" s="12" t="s">
        <v>10</v>
      </c>
      <c r="K110" s="13" t="s">
        <v>10</v>
      </c>
      <c r="L110" s="20" t="s">
        <v>10</v>
      </c>
      <c r="M110" s="21" t="s">
        <v>10</v>
      </c>
      <c r="N110" s="76" t="s">
        <v>216</v>
      </c>
    </row>
    <row r="111" spans="8:14" x14ac:dyDescent="0.3">
      <c r="H111" s="149" t="s">
        <v>316</v>
      </c>
      <c r="I111" s="160"/>
      <c r="J111" s="161"/>
      <c r="K111" s="162"/>
      <c r="L111" s="163"/>
      <c r="M111" s="21" t="s">
        <v>10</v>
      </c>
      <c r="N111" s="76" t="s">
        <v>350</v>
      </c>
    </row>
    <row r="112" spans="8:14" x14ac:dyDescent="0.3">
      <c r="H112" s="213" t="s">
        <v>80</v>
      </c>
      <c r="I112" s="11" t="s">
        <v>10</v>
      </c>
      <c r="J112" s="12" t="s">
        <v>10</v>
      </c>
      <c r="K112" s="13" t="s">
        <v>10</v>
      </c>
      <c r="L112" s="20" t="s">
        <v>10</v>
      </c>
      <c r="M112" s="21" t="s">
        <v>10</v>
      </c>
      <c r="N112" s="76" t="s">
        <v>350</v>
      </c>
    </row>
    <row r="113" spans="8:14" x14ac:dyDescent="0.3">
      <c r="H113" s="159" t="s">
        <v>324</v>
      </c>
      <c r="I113" s="160">
        <v>0</v>
      </c>
      <c r="J113" s="161"/>
      <c r="K113" s="162"/>
      <c r="L113" s="163"/>
      <c r="M113" s="164"/>
      <c r="N113" s="76" t="s">
        <v>350</v>
      </c>
    </row>
    <row r="114" spans="8:14" x14ac:dyDescent="0.3">
      <c r="H114" s="213" t="s">
        <v>382</v>
      </c>
      <c r="I114" s="160" t="s">
        <v>10</v>
      </c>
      <c r="J114" s="161" t="s">
        <v>10</v>
      </c>
      <c r="K114" s="13" t="s">
        <v>10</v>
      </c>
      <c r="L114" s="163">
        <v>0</v>
      </c>
      <c r="M114" s="164">
        <v>0</v>
      </c>
      <c r="N114" s="76" t="s">
        <v>350</v>
      </c>
    </row>
    <row r="115" spans="8:14" x14ac:dyDescent="0.3">
      <c r="H115" s="148" t="s">
        <v>315</v>
      </c>
      <c r="I115" s="11" t="s">
        <v>10</v>
      </c>
      <c r="J115" s="12" t="s">
        <v>10</v>
      </c>
      <c r="K115" s="13" t="s">
        <v>10</v>
      </c>
      <c r="L115" s="20" t="s">
        <v>10</v>
      </c>
      <c r="M115" s="21" t="s">
        <v>10</v>
      </c>
      <c r="N115" s="182" t="s">
        <v>350</v>
      </c>
    </row>
    <row r="116" spans="8:14" x14ac:dyDescent="0.3">
      <c r="H116" s="213" t="s">
        <v>65</v>
      </c>
      <c r="I116" s="11"/>
      <c r="J116" s="12" t="s">
        <v>10</v>
      </c>
      <c r="K116" s="13"/>
      <c r="L116" s="20"/>
      <c r="M116" s="21"/>
      <c r="N116" s="76" t="s">
        <v>138</v>
      </c>
    </row>
    <row r="117" spans="8:14" x14ac:dyDescent="0.3">
      <c r="H117" s="91" t="s">
        <v>124</v>
      </c>
      <c r="I117" s="11"/>
      <c r="J117" s="12"/>
      <c r="K117" s="13"/>
      <c r="L117" s="20" t="s">
        <v>10</v>
      </c>
      <c r="M117" s="21" t="s">
        <v>10</v>
      </c>
      <c r="N117" s="76" t="s">
        <v>138</v>
      </c>
    </row>
    <row r="118" spans="8:14" x14ac:dyDescent="0.3">
      <c r="H118" s="27" t="s">
        <v>260</v>
      </c>
      <c r="I118" s="35"/>
      <c r="J118" s="29"/>
      <c r="K118" s="36"/>
      <c r="L118" s="34"/>
      <c r="M118" s="37" t="s">
        <v>10</v>
      </c>
      <c r="N118" s="77" t="s">
        <v>138</v>
      </c>
    </row>
    <row r="119" spans="8:14" x14ac:dyDescent="0.3">
      <c r="H119" s="213" t="s">
        <v>88</v>
      </c>
      <c r="I119" s="11" t="s">
        <v>10</v>
      </c>
      <c r="J119" s="12"/>
      <c r="K119" s="13" t="s">
        <v>10</v>
      </c>
      <c r="L119" s="20"/>
      <c r="M119" s="21"/>
      <c r="N119" s="76" t="s">
        <v>138</v>
      </c>
    </row>
    <row r="120" spans="8:14" x14ac:dyDescent="0.3">
      <c r="H120" s="183" t="s">
        <v>369</v>
      </c>
      <c r="I120" s="184"/>
      <c r="J120" s="185"/>
      <c r="K120" s="186"/>
      <c r="L120" s="187"/>
      <c r="M120" s="188" t="s">
        <v>10</v>
      </c>
      <c r="N120" s="193" t="s">
        <v>368</v>
      </c>
    </row>
    <row r="121" spans="8:14" x14ac:dyDescent="0.3">
      <c r="H121" s="183" t="s">
        <v>365</v>
      </c>
      <c r="I121" s="184" t="s">
        <v>10</v>
      </c>
      <c r="J121" s="185"/>
      <c r="K121" s="186"/>
      <c r="L121" s="187"/>
      <c r="M121" s="188"/>
      <c r="N121" s="193" t="s">
        <v>368</v>
      </c>
    </row>
    <row r="122" spans="8:14" x14ac:dyDescent="0.3">
      <c r="H122" s="183" t="s">
        <v>370</v>
      </c>
      <c r="I122" s="184"/>
      <c r="J122" s="185"/>
      <c r="K122" s="186"/>
      <c r="L122" s="187" t="s">
        <v>10</v>
      </c>
      <c r="M122" s="188"/>
      <c r="N122" s="193" t="s">
        <v>368</v>
      </c>
    </row>
    <row r="123" spans="8:14" x14ac:dyDescent="0.3">
      <c r="H123" s="183" t="s">
        <v>371</v>
      </c>
      <c r="I123" s="184"/>
      <c r="J123" s="185" t="s">
        <v>10</v>
      </c>
      <c r="K123" s="186"/>
      <c r="L123" s="187"/>
      <c r="M123" s="188"/>
      <c r="N123" s="193" t="s">
        <v>368</v>
      </c>
    </row>
    <row r="124" spans="8:14" x14ac:dyDescent="0.3">
      <c r="H124" s="183" t="s">
        <v>372</v>
      </c>
      <c r="I124" s="184"/>
      <c r="J124" s="185"/>
      <c r="K124" s="186" t="s">
        <v>10</v>
      </c>
      <c r="L124" s="187"/>
      <c r="M124" s="188"/>
      <c r="N124" s="193" t="s">
        <v>368</v>
      </c>
    </row>
    <row r="125" spans="8:14" x14ac:dyDescent="0.3">
      <c r="H125" s="183" t="s">
        <v>366</v>
      </c>
      <c r="I125" s="184"/>
      <c r="J125" s="185" t="s">
        <v>10</v>
      </c>
      <c r="K125" s="186"/>
      <c r="L125" s="187"/>
      <c r="M125" s="188"/>
      <c r="N125" s="193" t="s">
        <v>368</v>
      </c>
    </row>
    <row r="126" spans="8:14" x14ac:dyDescent="0.3">
      <c r="H126" s="213" t="s">
        <v>44</v>
      </c>
      <c r="I126" s="11"/>
      <c r="J126" s="12"/>
      <c r="K126" s="13"/>
      <c r="L126" s="20" t="s">
        <v>10</v>
      </c>
      <c r="M126" s="21"/>
      <c r="N126" s="76" t="s">
        <v>200</v>
      </c>
    </row>
    <row r="127" spans="8:14" x14ac:dyDescent="0.3">
      <c r="H127" s="178" t="s">
        <v>66</v>
      </c>
      <c r="I127" s="11"/>
      <c r="J127" s="12" t="s">
        <v>10</v>
      </c>
      <c r="K127" s="13"/>
      <c r="L127" s="20"/>
      <c r="M127" s="21"/>
      <c r="N127" s="76" t="s">
        <v>200</v>
      </c>
    </row>
    <row r="128" spans="8:14" x14ac:dyDescent="0.3">
      <c r="H128" s="178" t="s">
        <v>76</v>
      </c>
      <c r="I128" s="11"/>
      <c r="J128" s="12"/>
      <c r="K128" s="13"/>
      <c r="L128" s="20"/>
      <c r="M128" s="21" t="s">
        <v>10</v>
      </c>
      <c r="N128" s="76" t="s">
        <v>200</v>
      </c>
    </row>
    <row r="129" spans="8:14" x14ac:dyDescent="0.3">
      <c r="H129" s="27" t="s">
        <v>231</v>
      </c>
      <c r="I129" s="35"/>
      <c r="J129" s="29"/>
      <c r="K129" s="36"/>
      <c r="L129" s="34"/>
      <c r="M129" s="37" t="s">
        <v>10</v>
      </c>
      <c r="N129" s="77" t="s">
        <v>145</v>
      </c>
    </row>
    <row r="130" spans="8:14" x14ac:dyDescent="0.3">
      <c r="H130" s="213" t="s">
        <v>188</v>
      </c>
      <c r="I130" s="11"/>
      <c r="J130" s="12"/>
      <c r="K130" s="13"/>
      <c r="L130" s="20" t="s">
        <v>10</v>
      </c>
      <c r="M130" s="21"/>
      <c r="N130" s="76" t="s">
        <v>145</v>
      </c>
    </row>
    <row r="131" spans="8:14" x14ac:dyDescent="0.3">
      <c r="H131" s="106" t="s">
        <v>73</v>
      </c>
      <c r="I131" s="11" t="s">
        <v>10</v>
      </c>
      <c r="J131" s="12" t="s">
        <v>10</v>
      </c>
      <c r="K131" s="13" t="s">
        <v>10</v>
      </c>
      <c r="L131" s="20" t="s">
        <v>10</v>
      </c>
      <c r="M131" s="21" t="s">
        <v>10</v>
      </c>
      <c r="N131" s="76" t="s">
        <v>145</v>
      </c>
    </row>
    <row r="132" spans="8:14" x14ac:dyDescent="0.3">
      <c r="H132" s="74" t="s">
        <v>108</v>
      </c>
      <c r="I132" s="11"/>
      <c r="J132" s="12"/>
      <c r="K132" s="13"/>
      <c r="L132" s="20"/>
      <c r="M132" s="21" t="s">
        <v>10</v>
      </c>
      <c r="N132" s="76" t="s">
        <v>145</v>
      </c>
    </row>
    <row r="133" spans="8:14" x14ac:dyDescent="0.3">
      <c r="H133" s="159" t="s">
        <v>331</v>
      </c>
      <c r="I133" s="160" t="s">
        <v>10</v>
      </c>
      <c r="J133" s="161"/>
      <c r="K133" s="162"/>
      <c r="L133" s="163"/>
      <c r="M133" s="164"/>
      <c r="N133" s="165" t="s">
        <v>332</v>
      </c>
    </row>
    <row r="134" spans="8:14" x14ac:dyDescent="0.3">
      <c r="H134" s="159" t="s">
        <v>333</v>
      </c>
      <c r="I134" s="160" t="s">
        <v>10</v>
      </c>
      <c r="J134" s="161" t="s">
        <v>10</v>
      </c>
      <c r="K134" s="162" t="s">
        <v>10</v>
      </c>
      <c r="L134" s="20" t="s">
        <v>10</v>
      </c>
      <c r="M134" s="21" t="s">
        <v>10</v>
      </c>
      <c r="N134" s="165" t="s">
        <v>332</v>
      </c>
    </row>
    <row r="135" spans="8:14" x14ac:dyDescent="0.3">
      <c r="H135" s="27" t="s">
        <v>234</v>
      </c>
      <c r="I135" s="35"/>
      <c r="J135" s="29"/>
      <c r="K135" s="36"/>
      <c r="L135" s="34"/>
      <c r="M135" s="21" t="s">
        <v>10</v>
      </c>
      <c r="N135" s="76" t="s">
        <v>275</v>
      </c>
    </row>
    <row r="136" spans="8:14" x14ac:dyDescent="0.3">
      <c r="H136" s="27" t="s">
        <v>235</v>
      </c>
      <c r="I136" s="35"/>
      <c r="J136" s="29"/>
      <c r="K136" s="36" t="s">
        <v>10</v>
      </c>
      <c r="L136" s="34"/>
      <c r="M136" s="37"/>
      <c r="N136" s="76" t="s">
        <v>275</v>
      </c>
    </row>
    <row r="137" spans="8:14" x14ac:dyDescent="0.3">
      <c r="H137" s="207" t="s">
        <v>630</v>
      </c>
      <c r="I137" s="208"/>
      <c r="J137" s="209">
        <v>0</v>
      </c>
      <c r="K137" s="210"/>
      <c r="L137" s="211"/>
      <c r="M137" s="212"/>
      <c r="N137" s="214" t="s">
        <v>631</v>
      </c>
    </row>
    <row r="138" spans="8:14" x14ac:dyDescent="0.3">
      <c r="H138" s="213" t="s">
        <v>127</v>
      </c>
      <c r="I138" s="11"/>
      <c r="J138" s="12"/>
      <c r="K138" s="13"/>
      <c r="L138" s="20"/>
      <c r="M138" s="21" t="s">
        <v>10</v>
      </c>
      <c r="N138" s="76" t="s">
        <v>268</v>
      </c>
    </row>
    <row r="139" spans="8:14" x14ac:dyDescent="0.3">
      <c r="H139" s="74" t="s">
        <v>99</v>
      </c>
      <c r="I139" s="11" t="s">
        <v>10</v>
      </c>
      <c r="J139" s="12"/>
      <c r="K139" s="13"/>
      <c r="L139" s="20"/>
      <c r="M139" s="21"/>
      <c r="N139" s="76" t="s">
        <v>218</v>
      </c>
    </row>
    <row r="140" spans="8:14" x14ac:dyDescent="0.3">
      <c r="H140" s="106" t="s">
        <v>198</v>
      </c>
      <c r="I140" s="11"/>
      <c r="J140" s="12" t="s">
        <v>199</v>
      </c>
      <c r="K140" s="13"/>
      <c r="L140" s="20"/>
      <c r="M140" s="21"/>
      <c r="N140" s="76" t="s">
        <v>140</v>
      </c>
    </row>
    <row r="141" spans="8:14" x14ac:dyDescent="0.3">
      <c r="H141" s="106" t="s">
        <v>163</v>
      </c>
      <c r="I141" s="11"/>
      <c r="J141" s="12"/>
      <c r="K141" s="13" t="s">
        <v>199</v>
      </c>
      <c r="L141" s="20"/>
      <c r="M141" s="21"/>
      <c r="N141" s="76" t="s">
        <v>140</v>
      </c>
    </row>
    <row r="142" spans="8:14" x14ac:dyDescent="0.3">
      <c r="H142" s="106" t="s">
        <v>162</v>
      </c>
      <c r="I142" s="11" t="s">
        <v>10</v>
      </c>
      <c r="J142" s="12"/>
      <c r="K142" s="13"/>
      <c r="L142" s="20"/>
      <c r="M142" s="21"/>
      <c r="N142" s="76" t="s">
        <v>140</v>
      </c>
    </row>
    <row r="143" spans="8:14" x14ac:dyDescent="0.3">
      <c r="H143" s="174" t="s">
        <v>53</v>
      </c>
      <c r="I143" s="11" t="s">
        <v>10</v>
      </c>
      <c r="J143" s="12"/>
      <c r="K143" s="13"/>
      <c r="L143" s="20"/>
      <c r="M143" s="21"/>
      <c r="N143" s="76" t="s">
        <v>191</v>
      </c>
    </row>
    <row r="144" spans="8:14" x14ac:dyDescent="0.3">
      <c r="H144" s="174" t="s">
        <v>49</v>
      </c>
      <c r="I144" s="11"/>
      <c r="J144" s="12"/>
      <c r="K144" s="13" t="s">
        <v>10</v>
      </c>
      <c r="L144" s="20"/>
      <c r="M144" s="21"/>
      <c r="N144" s="76" t="s">
        <v>190</v>
      </c>
    </row>
    <row r="145" spans="8:14" x14ac:dyDescent="0.3">
      <c r="H145" s="174" t="s">
        <v>50</v>
      </c>
      <c r="I145" s="11"/>
      <c r="J145" s="12" t="s">
        <v>10</v>
      </c>
      <c r="K145" s="13"/>
      <c r="L145" s="20"/>
      <c r="M145" s="21" t="s">
        <v>10</v>
      </c>
      <c r="N145" s="76" t="s">
        <v>190</v>
      </c>
    </row>
    <row r="146" spans="8:14" x14ac:dyDescent="0.3">
      <c r="H146" s="74" t="s">
        <v>110</v>
      </c>
      <c r="I146" s="11" t="s">
        <v>10</v>
      </c>
      <c r="J146" s="12"/>
      <c r="K146" s="13"/>
      <c r="L146" s="20"/>
      <c r="M146" s="21"/>
      <c r="N146" s="76" t="s">
        <v>210</v>
      </c>
    </row>
    <row r="147" spans="8:14" x14ac:dyDescent="0.3">
      <c r="H147" s="74" t="s">
        <v>150</v>
      </c>
      <c r="I147" s="11" t="s">
        <v>10</v>
      </c>
      <c r="J147" s="12"/>
      <c r="K147" s="13"/>
      <c r="L147" s="20"/>
      <c r="M147" s="21"/>
      <c r="N147" s="76" t="s">
        <v>210</v>
      </c>
    </row>
    <row r="148" spans="8:14" x14ac:dyDescent="0.3">
      <c r="H148" s="74" t="s">
        <v>111</v>
      </c>
      <c r="I148" s="11"/>
      <c r="J148" s="12"/>
      <c r="K148" s="13" t="s">
        <v>10</v>
      </c>
      <c r="L148" s="20"/>
      <c r="M148" s="21"/>
      <c r="N148" s="76" t="s">
        <v>210</v>
      </c>
    </row>
    <row r="149" spans="8:14" x14ac:dyDescent="0.3">
      <c r="H149" s="74" t="s">
        <v>112</v>
      </c>
      <c r="I149" s="11"/>
      <c r="J149" s="12"/>
      <c r="K149" s="13" t="s">
        <v>10</v>
      </c>
      <c r="L149" s="20"/>
      <c r="M149" s="21"/>
      <c r="N149" s="76" t="s">
        <v>210</v>
      </c>
    </row>
    <row r="150" spans="8:14" x14ac:dyDescent="0.3">
      <c r="H150" s="74" t="s">
        <v>109</v>
      </c>
      <c r="I150" s="11"/>
      <c r="J150" s="12" t="s">
        <v>10</v>
      </c>
      <c r="K150" s="13"/>
      <c r="L150" s="20"/>
      <c r="M150" s="21"/>
      <c r="N150" s="76" t="s">
        <v>196</v>
      </c>
    </row>
    <row r="151" spans="8:14" x14ac:dyDescent="0.3">
      <c r="H151" s="74" t="s">
        <v>160</v>
      </c>
      <c r="I151" s="11" t="s">
        <v>199</v>
      </c>
      <c r="J151" s="12" t="s">
        <v>199</v>
      </c>
      <c r="K151" s="13" t="s">
        <v>199</v>
      </c>
      <c r="L151" s="20"/>
      <c r="M151" s="21"/>
      <c r="N151" s="76" t="s">
        <v>161</v>
      </c>
    </row>
    <row r="152" spans="8:14" x14ac:dyDescent="0.3">
      <c r="H152" s="74" t="s">
        <v>97</v>
      </c>
      <c r="I152" s="11" t="s">
        <v>10</v>
      </c>
      <c r="J152" s="12"/>
      <c r="K152" s="13"/>
      <c r="L152" s="20"/>
      <c r="M152" s="21"/>
      <c r="N152" s="76" t="s">
        <v>219</v>
      </c>
    </row>
    <row r="153" spans="8:14" x14ac:dyDescent="0.3">
      <c r="H153" s="74" t="s">
        <v>58</v>
      </c>
      <c r="I153" s="11"/>
      <c r="J153" s="12" t="s">
        <v>10</v>
      </c>
      <c r="K153" s="13"/>
      <c r="L153" s="20"/>
      <c r="M153" s="21"/>
      <c r="N153" s="76" t="s">
        <v>141</v>
      </c>
    </row>
    <row r="154" spans="8:14" x14ac:dyDescent="0.3">
      <c r="H154" s="74" t="s">
        <v>61</v>
      </c>
      <c r="I154" s="11"/>
      <c r="J154" s="12"/>
      <c r="K154" s="13"/>
      <c r="L154" s="20"/>
      <c r="M154" s="21" t="s">
        <v>10</v>
      </c>
      <c r="N154" s="76" t="s">
        <v>141</v>
      </c>
    </row>
    <row r="155" spans="8:14" x14ac:dyDescent="0.3">
      <c r="H155" s="74" t="s">
        <v>62</v>
      </c>
      <c r="I155" s="11" t="s">
        <v>10</v>
      </c>
      <c r="J155" s="12"/>
      <c r="K155" s="13"/>
      <c r="L155" s="20"/>
      <c r="M155" s="21"/>
      <c r="N155" s="76" t="s">
        <v>141</v>
      </c>
    </row>
    <row r="156" spans="8:14" x14ac:dyDescent="0.3">
      <c r="H156" s="74" t="s">
        <v>59</v>
      </c>
      <c r="I156" s="11"/>
      <c r="J156" s="12"/>
      <c r="K156" s="13"/>
      <c r="L156" s="20" t="s">
        <v>10</v>
      </c>
      <c r="M156" s="21"/>
      <c r="N156" s="76" t="s">
        <v>148</v>
      </c>
    </row>
    <row r="157" spans="8:14" x14ac:dyDescent="0.3">
      <c r="H157" s="74" t="s">
        <v>60</v>
      </c>
      <c r="I157" s="11"/>
      <c r="J157" s="12"/>
      <c r="K157" s="13"/>
      <c r="L157" s="20"/>
      <c r="M157" s="21" t="s">
        <v>10</v>
      </c>
      <c r="N157" s="76" t="s">
        <v>149</v>
      </c>
    </row>
    <row r="158" spans="8:14" x14ac:dyDescent="0.3">
      <c r="H158" s="74" t="s">
        <v>43</v>
      </c>
      <c r="I158" s="11"/>
      <c r="J158" s="12"/>
      <c r="K158" s="13"/>
      <c r="L158" s="20"/>
      <c r="M158" s="21" t="s">
        <v>10</v>
      </c>
      <c r="N158" s="76" t="s">
        <v>211</v>
      </c>
    </row>
    <row r="159" spans="8:14" x14ac:dyDescent="0.3">
      <c r="H159" s="74" t="s">
        <v>532</v>
      </c>
      <c r="I159" s="11"/>
      <c r="J159" s="12"/>
      <c r="K159" s="13"/>
      <c r="L159" s="20"/>
      <c r="M159" s="21" t="s">
        <v>10</v>
      </c>
      <c r="N159" s="76" t="s">
        <v>211</v>
      </c>
    </row>
    <row r="160" spans="8:14" x14ac:dyDescent="0.3">
      <c r="H160" s="198" t="s">
        <v>178</v>
      </c>
      <c r="I160" s="11"/>
      <c r="J160" s="12"/>
      <c r="K160" s="13"/>
      <c r="L160" s="20"/>
      <c r="M160" s="21" t="s">
        <v>10</v>
      </c>
      <c r="N160" s="76" t="s">
        <v>211</v>
      </c>
    </row>
    <row r="161" spans="8:14" x14ac:dyDescent="0.3">
      <c r="H161" s="74" t="s">
        <v>85</v>
      </c>
      <c r="I161" s="11"/>
      <c r="J161" s="12"/>
      <c r="K161" s="13" t="s">
        <v>10</v>
      </c>
      <c r="L161" s="20"/>
      <c r="M161" s="21"/>
      <c r="N161" s="76" t="s">
        <v>211</v>
      </c>
    </row>
    <row r="162" spans="8:14" x14ac:dyDescent="0.3">
      <c r="H162" s="74" t="s">
        <v>86</v>
      </c>
      <c r="I162" s="11"/>
      <c r="J162" s="12"/>
      <c r="K162" s="13" t="s">
        <v>10</v>
      </c>
      <c r="L162" s="20" t="s">
        <v>10</v>
      </c>
      <c r="M162" s="21" t="s">
        <v>10</v>
      </c>
      <c r="N162" s="76" t="s">
        <v>211</v>
      </c>
    </row>
    <row r="163" spans="8:14" x14ac:dyDescent="0.3">
      <c r="H163" s="74" t="s">
        <v>57</v>
      </c>
      <c r="I163" s="11"/>
      <c r="J163" s="12"/>
      <c r="K163" s="13"/>
      <c r="L163" s="20" t="s">
        <v>10</v>
      </c>
      <c r="M163" s="21"/>
      <c r="N163" s="76" t="s">
        <v>197</v>
      </c>
    </row>
    <row r="164" spans="8:14" x14ac:dyDescent="0.3">
      <c r="H164" s="74" t="s">
        <v>177</v>
      </c>
      <c r="I164" s="11"/>
      <c r="J164" s="12"/>
      <c r="K164" s="13"/>
      <c r="L164" s="20"/>
      <c r="M164" s="21" t="s">
        <v>10</v>
      </c>
      <c r="N164" s="76" t="s">
        <v>146</v>
      </c>
    </row>
    <row r="165" spans="8:14" x14ac:dyDescent="0.3">
      <c r="H165" s="74" t="s">
        <v>72</v>
      </c>
      <c r="I165" s="11" t="s">
        <v>10</v>
      </c>
      <c r="J165" s="12" t="s">
        <v>10</v>
      </c>
      <c r="K165" s="13"/>
      <c r="L165" s="20"/>
      <c r="M165" s="21"/>
      <c r="N165" s="76" t="s">
        <v>146</v>
      </c>
    </row>
    <row r="166" spans="8:14" x14ac:dyDescent="0.3">
      <c r="H166" s="74" t="s">
        <v>81</v>
      </c>
      <c r="I166" s="11"/>
      <c r="J166" s="12"/>
      <c r="K166" s="13" t="s">
        <v>10</v>
      </c>
      <c r="L166" s="20"/>
      <c r="M166" s="21"/>
      <c r="N166" s="76" t="s">
        <v>146</v>
      </c>
    </row>
    <row r="167" spans="8:14" x14ac:dyDescent="0.3">
      <c r="H167" s="74" t="s">
        <v>164</v>
      </c>
      <c r="I167" s="11" t="s">
        <v>10</v>
      </c>
      <c r="J167" s="12"/>
      <c r="K167" s="13"/>
      <c r="L167" s="20"/>
      <c r="M167" s="21"/>
      <c r="N167" s="76" t="s">
        <v>165</v>
      </c>
    </row>
    <row r="168" spans="8:14" x14ac:dyDescent="0.3">
      <c r="H168" s="74" t="s">
        <v>168</v>
      </c>
      <c r="I168" s="11"/>
      <c r="J168" s="12"/>
      <c r="K168" s="13" t="s">
        <v>199</v>
      </c>
      <c r="L168" s="20"/>
      <c r="M168" s="21"/>
      <c r="N168" s="76" t="s">
        <v>165</v>
      </c>
    </row>
    <row r="169" spans="8:14" x14ac:dyDescent="0.3">
      <c r="H169" s="74" t="s">
        <v>171</v>
      </c>
      <c r="I169" s="11"/>
      <c r="J169" s="12" t="s">
        <v>199</v>
      </c>
      <c r="K169" s="13"/>
      <c r="L169" s="20"/>
      <c r="M169" s="21"/>
      <c r="N169" s="76" t="s">
        <v>165</v>
      </c>
    </row>
    <row r="170" spans="8:14" x14ac:dyDescent="0.3">
      <c r="H170" s="74" t="s">
        <v>169</v>
      </c>
      <c r="I170" s="11"/>
      <c r="J170" s="12" t="s">
        <v>199</v>
      </c>
      <c r="K170" s="13" t="s">
        <v>199</v>
      </c>
      <c r="L170" s="20" t="s">
        <v>10</v>
      </c>
      <c r="M170" s="21"/>
      <c r="N170" s="76" t="s">
        <v>170</v>
      </c>
    </row>
    <row r="171" spans="8:14" x14ac:dyDescent="0.3">
      <c r="H171" s="74" t="s">
        <v>172</v>
      </c>
      <c r="I171" s="11"/>
      <c r="J171" s="12" t="s">
        <v>199</v>
      </c>
      <c r="K171" s="13"/>
      <c r="L171" s="20"/>
      <c r="M171" s="21"/>
      <c r="N171" s="76" t="s">
        <v>167</v>
      </c>
    </row>
    <row r="172" spans="8:14" x14ac:dyDescent="0.3">
      <c r="H172" s="74" t="s">
        <v>166</v>
      </c>
      <c r="I172" s="11" t="s">
        <v>199</v>
      </c>
      <c r="J172" s="12"/>
      <c r="K172" s="13"/>
      <c r="L172" s="20"/>
      <c r="M172" s="21"/>
      <c r="N172" s="76" t="s">
        <v>167</v>
      </c>
    </row>
    <row r="173" spans="8:14" x14ac:dyDescent="0.3">
      <c r="H173" s="74" t="s">
        <v>173</v>
      </c>
      <c r="I173" s="11"/>
      <c r="J173" s="12"/>
      <c r="K173" s="13" t="s">
        <v>199</v>
      </c>
      <c r="L173" s="20"/>
      <c r="M173" s="21"/>
      <c r="N173" s="76" t="s">
        <v>167</v>
      </c>
    </row>
    <row r="174" spans="8:14" x14ac:dyDescent="0.3">
      <c r="H174" s="74" t="s">
        <v>174</v>
      </c>
      <c r="I174" s="11"/>
      <c r="J174" s="12" t="s">
        <v>199</v>
      </c>
      <c r="K174" s="13"/>
      <c r="L174" s="20"/>
      <c r="M174" s="21"/>
      <c r="N174" s="76" t="s">
        <v>175</v>
      </c>
    </row>
    <row r="175" spans="8:14" x14ac:dyDescent="0.3">
      <c r="H175" s="74" t="s">
        <v>176</v>
      </c>
      <c r="I175" s="11"/>
      <c r="J175" s="12"/>
      <c r="K175" s="13"/>
      <c r="L175" s="20" t="s">
        <v>10</v>
      </c>
      <c r="M175" s="21"/>
      <c r="N175" s="76" t="s">
        <v>175</v>
      </c>
    </row>
    <row r="176" spans="8:14" x14ac:dyDescent="0.3">
      <c r="H176" s="74" t="s">
        <v>179</v>
      </c>
      <c r="I176" s="11"/>
      <c r="J176" s="12"/>
      <c r="K176" s="13"/>
      <c r="L176" s="20"/>
      <c r="M176" s="21" t="s">
        <v>10</v>
      </c>
      <c r="N176" s="76" t="s">
        <v>175</v>
      </c>
    </row>
    <row r="177" spans="8:14" x14ac:dyDescent="0.3">
      <c r="H177" s="74" t="s">
        <v>31</v>
      </c>
      <c r="I177" s="11"/>
      <c r="J177" s="12" t="s">
        <v>10</v>
      </c>
      <c r="K177" s="13"/>
      <c r="L177" s="20" t="s">
        <v>10</v>
      </c>
      <c r="M177" s="21"/>
      <c r="N177" s="76" t="s">
        <v>142</v>
      </c>
    </row>
    <row r="178" spans="8:14" x14ac:dyDescent="0.3">
      <c r="H178" s="74" t="s">
        <v>39</v>
      </c>
      <c r="I178" s="11" t="s">
        <v>10</v>
      </c>
      <c r="J178" s="12"/>
      <c r="K178" s="13"/>
      <c r="L178" s="20"/>
      <c r="M178" s="21" t="s">
        <v>10</v>
      </c>
      <c r="N178" s="76" t="s">
        <v>142</v>
      </c>
    </row>
    <row r="179" spans="8:14" x14ac:dyDescent="0.3">
      <c r="H179" s="109" t="s">
        <v>297</v>
      </c>
      <c r="I179" s="110"/>
      <c r="J179" s="111"/>
      <c r="K179" s="112" t="s">
        <v>10</v>
      </c>
      <c r="L179" s="113"/>
      <c r="M179" s="114"/>
      <c r="N179" s="115" t="s">
        <v>298</v>
      </c>
    </row>
    <row r="180" spans="8:14" x14ac:dyDescent="0.3">
      <c r="H180" s="213" t="s">
        <v>134</v>
      </c>
      <c r="I180" s="11"/>
      <c r="J180" s="12" t="s">
        <v>10</v>
      </c>
      <c r="K180" s="13"/>
      <c r="L180" s="20"/>
      <c r="M180" s="21"/>
      <c r="N180" s="76" t="s">
        <v>220</v>
      </c>
    </row>
    <row r="181" spans="8:14" x14ac:dyDescent="0.3">
      <c r="H181" s="74" t="s">
        <v>48</v>
      </c>
      <c r="I181" s="11"/>
      <c r="J181" s="12"/>
      <c r="K181" s="13" t="s">
        <v>10</v>
      </c>
      <c r="L181" s="20"/>
      <c r="M181" s="21"/>
      <c r="N181" s="76" t="s">
        <v>220</v>
      </c>
    </row>
    <row r="182" spans="8:14" x14ac:dyDescent="0.3">
      <c r="H182" s="74" t="s">
        <v>37</v>
      </c>
      <c r="I182" s="11"/>
      <c r="J182" s="12"/>
      <c r="K182" s="13"/>
      <c r="L182" s="20"/>
      <c r="M182" s="21" t="s">
        <v>10</v>
      </c>
      <c r="N182" s="76" t="s">
        <v>212</v>
      </c>
    </row>
    <row r="183" spans="8:14" x14ac:dyDescent="0.3">
      <c r="H183" s="74" t="s">
        <v>63</v>
      </c>
      <c r="I183" s="11"/>
      <c r="J183" s="12" t="s">
        <v>10</v>
      </c>
      <c r="K183" s="13"/>
      <c r="L183" s="20"/>
      <c r="M183" s="21"/>
      <c r="N183" s="76" t="s">
        <v>212</v>
      </c>
    </row>
    <row r="184" spans="8:14" x14ac:dyDescent="0.3">
      <c r="H184" s="74" t="s">
        <v>71</v>
      </c>
      <c r="I184" s="11"/>
      <c r="J184" s="12"/>
      <c r="K184" s="13"/>
      <c r="L184" s="20" t="s">
        <v>10</v>
      </c>
      <c r="M184" s="21"/>
      <c r="N184" s="76" t="s">
        <v>212</v>
      </c>
    </row>
    <row r="185" spans="8:14" x14ac:dyDescent="0.3">
      <c r="H185" s="74" t="s">
        <v>91</v>
      </c>
      <c r="I185" s="11" t="s">
        <v>10</v>
      </c>
      <c r="J185" s="12"/>
      <c r="K185" s="13"/>
      <c r="L185" s="20"/>
      <c r="M185" s="21"/>
      <c r="N185" s="76" t="s">
        <v>212</v>
      </c>
    </row>
    <row r="186" spans="8:14" x14ac:dyDescent="0.3">
      <c r="H186" s="74" t="s">
        <v>32</v>
      </c>
      <c r="I186" s="11" t="s">
        <v>10</v>
      </c>
      <c r="J186" s="12" t="s">
        <v>10</v>
      </c>
      <c r="K186" s="13" t="s">
        <v>10</v>
      </c>
      <c r="L186" s="20"/>
      <c r="M186" s="21"/>
      <c r="N186" s="76" t="s">
        <v>143</v>
      </c>
    </row>
    <row r="187" spans="8:14" x14ac:dyDescent="0.3">
      <c r="H187" s="74" t="s">
        <v>40</v>
      </c>
      <c r="I187" s="11"/>
      <c r="J187" s="12"/>
      <c r="K187" s="13" t="s">
        <v>10</v>
      </c>
      <c r="L187" s="20"/>
      <c r="M187" s="21" t="s">
        <v>10</v>
      </c>
      <c r="N187" s="76" t="s">
        <v>143</v>
      </c>
    </row>
    <row r="188" spans="8:14" x14ac:dyDescent="0.3">
      <c r="H188" s="74" t="s">
        <v>89</v>
      </c>
      <c r="I188" s="11" t="s">
        <v>10</v>
      </c>
      <c r="J188" s="12" t="s">
        <v>10</v>
      </c>
      <c r="K188" s="13" t="s">
        <v>10</v>
      </c>
      <c r="L188" s="20" t="s">
        <v>10</v>
      </c>
      <c r="M188" s="21" t="s">
        <v>10</v>
      </c>
      <c r="N188" s="76" t="s">
        <v>193</v>
      </c>
    </row>
    <row r="189" spans="8:14" x14ac:dyDescent="0.3">
      <c r="H189" s="74" t="s">
        <v>103</v>
      </c>
      <c r="I189" s="11" t="s">
        <v>10</v>
      </c>
      <c r="J189" s="12" t="s">
        <v>10</v>
      </c>
      <c r="K189" s="13"/>
      <c r="L189" s="20" t="s">
        <v>10</v>
      </c>
      <c r="M189" s="21"/>
      <c r="N189" s="76" t="s">
        <v>194</v>
      </c>
    </row>
    <row r="190" spans="8:14" x14ac:dyDescent="0.3">
      <c r="H190" s="74" t="s">
        <v>104</v>
      </c>
      <c r="I190" s="11" t="s">
        <v>10</v>
      </c>
      <c r="J190" s="12"/>
      <c r="K190" s="13"/>
      <c r="L190" s="20"/>
      <c r="M190" s="21" t="s">
        <v>10</v>
      </c>
      <c r="N190" s="76" t="s">
        <v>194</v>
      </c>
    </row>
    <row r="191" spans="8:14" x14ac:dyDescent="0.3">
      <c r="H191" s="74" t="s">
        <v>189</v>
      </c>
      <c r="I191" s="11"/>
      <c r="J191" s="12"/>
      <c r="K191" s="13"/>
      <c r="L191" s="20" t="s">
        <v>10</v>
      </c>
      <c r="M191" s="21"/>
      <c r="N191" s="76" t="s">
        <v>144</v>
      </c>
    </row>
    <row r="192" spans="8:14" x14ac:dyDescent="0.3">
      <c r="H192" s="74" t="s">
        <v>181</v>
      </c>
      <c r="I192" s="11" t="s">
        <v>10</v>
      </c>
      <c r="J192" s="12"/>
      <c r="K192" s="13" t="s">
        <v>199</v>
      </c>
      <c r="L192" s="20" t="s">
        <v>10</v>
      </c>
      <c r="M192" s="21" t="s">
        <v>10</v>
      </c>
      <c r="N192" s="76" t="s">
        <v>144</v>
      </c>
    </row>
    <row r="193" spans="8:14" x14ac:dyDescent="0.3">
      <c r="H193" s="74" t="s">
        <v>182</v>
      </c>
      <c r="I193" s="11" t="s">
        <v>10</v>
      </c>
      <c r="J193" s="12"/>
      <c r="K193" s="13"/>
      <c r="L193" s="20"/>
      <c r="M193" s="21"/>
      <c r="N193" s="76" t="s">
        <v>144</v>
      </c>
    </row>
    <row r="194" spans="8:14" x14ac:dyDescent="0.3">
      <c r="H194" s="74" t="s">
        <v>87</v>
      </c>
      <c r="I194" s="11" t="s">
        <v>10</v>
      </c>
      <c r="J194" s="12"/>
      <c r="K194" s="13" t="s">
        <v>199</v>
      </c>
      <c r="L194" s="20" t="s">
        <v>10</v>
      </c>
      <c r="M194" s="21"/>
      <c r="N194" s="76" t="s">
        <v>144</v>
      </c>
    </row>
    <row r="195" spans="8:14" x14ac:dyDescent="0.3">
      <c r="H195" s="74" t="s">
        <v>184</v>
      </c>
      <c r="I195" s="11"/>
      <c r="J195" s="12"/>
      <c r="K195" s="13"/>
      <c r="L195" s="20"/>
      <c r="M195" s="21" t="s">
        <v>10</v>
      </c>
      <c r="N195" s="76" t="s">
        <v>192</v>
      </c>
    </row>
    <row r="196" spans="8:14" x14ac:dyDescent="0.3">
      <c r="H196" s="74" t="s">
        <v>185</v>
      </c>
      <c r="I196" s="11"/>
      <c r="J196" s="12"/>
      <c r="K196" s="13"/>
      <c r="L196" s="20"/>
      <c r="M196" s="21" t="s">
        <v>10</v>
      </c>
      <c r="N196" s="76" t="s">
        <v>192</v>
      </c>
    </row>
    <row r="197" spans="8:14" x14ac:dyDescent="0.3">
      <c r="H197" s="74" t="s">
        <v>180</v>
      </c>
      <c r="I197" s="11" t="s">
        <v>199</v>
      </c>
      <c r="J197" s="12" t="s">
        <v>199</v>
      </c>
      <c r="K197" s="13" t="s">
        <v>199</v>
      </c>
      <c r="L197" s="20"/>
      <c r="M197" s="21" t="s">
        <v>10</v>
      </c>
      <c r="N197" s="76" t="s">
        <v>192</v>
      </c>
    </row>
    <row r="198" spans="8:14" x14ac:dyDescent="0.3">
      <c r="H198" s="74" t="s">
        <v>183</v>
      </c>
      <c r="I198" s="11" t="s">
        <v>199</v>
      </c>
      <c r="J198" s="12">
        <v>0</v>
      </c>
      <c r="K198" s="13" t="s">
        <v>10</v>
      </c>
      <c r="L198" s="20" t="s">
        <v>10</v>
      </c>
      <c r="M198" s="21"/>
      <c r="N198" s="76" t="s">
        <v>192</v>
      </c>
    </row>
    <row r="199" spans="8:14" x14ac:dyDescent="0.3">
      <c r="H199" s="74" t="s">
        <v>33</v>
      </c>
      <c r="I199" s="11" t="s">
        <v>10</v>
      </c>
      <c r="J199" s="12"/>
      <c r="K199" s="13"/>
      <c r="L199" s="20"/>
      <c r="M199" s="21"/>
      <c r="N199" s="76" t="s">
        <v>195</v>
      </c>
    </row>
    <row r="200" spans="8:14" x14ac:dyDescent="0.3">
      <c r="H200" s="74" t="s">
        <v>35</v>
      </c>
      <c r="I200" s="11"/>
      <c r="J200" s="12"/>
      <c r="K200" s="13" t="s">
        <v>10</v>
      </c>
      <c r="L200" s="20"/>
      <c r="M200" s="21"/>
      <c r="N200" s="76" t="s">
        <v>195</v>
      </c>
    </row>
    <row r="201" spans="8:14" x14ac:dyDescent="0.3">
      <c r="H201" s="74" t="s">
        <v>36</v>
      </c>
      <c r="I201" s="11"/>
      <c r="J201" s="12" t="s">
        <v>10</v>
      </c>
      <c r="K201" s="13"/>
      <c r="L201" s="20"/>
      <c r="M201" s="21"/>
      <c r="N201" s="76" t="s">
        <v>195</v>
      </c>
    </row>
    <row r="202" spans="8:14" x14ac:dyDescent="0.3">
      <c r="H202" s="74" t="s">
        <v>284</v>
      </c>
      <c r="I202" s="11"/>
      <c r="J202" s="12"/>
      <c r="K202" s="13"/>
      <c r="L202" s="20"/>
      <c r="M202" s="21" t="s">
        <v>10</v>
      </c>
      <c r="N202" s="76" t="s">
        <v>214</v>
      </c>
    </row>
    <row r="203" spans="8:14" x14ac:dyDescent="0.3">
      <c r="H203" s="105" t="s">
        <v>34</v>
      </c>
      <c r="I203" s="11"/>
      <c r="J203" s="12"/>
      <c r="K203" s="13"/>
      <c r="L203" s="20" t="s">
        <v>10</v>
      </c>
      <c r="M203" s="21"/>
      <c r="N203" s="76" t="s">
        <v>214</v>
      </c>
    </row>
    <row r="204" spans="8:14" x14ac:dyDescent="0.3">
      <c r="H204" s="74" t="s">
        <v>137</v>
      </c>
      <c r="I204" s="11"/>
      <c r="J204" s="12"/>
      <c r="K204" s="13"/>
      <c r="L204" s="20"/>
      <c r="M204" s="21" t="s">
        <v>10</v>
      </c>
      <c r="N204" s="76" t="s">
        <v>221</v>
      </c>
    </row>
    <row r="205" spans="8:14" x14ac:dyDescent="0.3">
      <c r="H205" s="74" t="s">
        <v>98</v>
      </c>
      <c r="I205" s="11"/>
      <c r="J205" s="12"/>
      <c r="K205" s="13"/>
      <c r="L205" s="20" t="s">
        <v>10</v>
      </c>
      <c r="M205" s="21"/>
      <c r="N205" s="76" t="s">
        <v>221</v>
      </c>
    </row>
    <row r="206" spans="8:14" x14ac:dyDescent="0.3">
      <c r="H206" s="74" t="s">
        <v>45</v>
      </c>
      <c r="I206" s="11" t="s">
        <v>10</v>
      </c>
      <c r="J206" s="12"/>
      <c r="K206" s="13" t="s">
        <v>10</v>
      </c>
      <c r="L206" s="20" t="s">
        <v>10</v>
      </c>
      <c r="M206" s="21" t="s">
        <v>10</v>
      </c>
      <c r="N206" s="76" t="s">
        <v>139</v>
      </c>
    </row>
    <row r="207" spans="8:14" x14ac:dyDescent="0.3">
      <c r="H207" s="74" t="s">
        <v>187</v>
      </c>
      <c r="I207" s="11" t="s">
        <v>10</v>
      </c>
      <c r="J207" s="12" t="s">
        <v>199</v>
      </c>
      <c r="K207" s="13" t="s">
        <v>199</v>
      </c>
      <c r="L207" s="20"/>
      <c r="M207" s="21"/>
      <c r="N207" s="76" t="s">
        <v>139</v>
      </c>
    </row>
    <row r="208" spans="8:14" x14ac:dyDescent="0.3">
      <c r="H208" s="74" t="s">
        <v>186</v>
      </c>
      <c r="I208" s="11" t="s">
        <v>10</v>
      </c>
      <c r="J208" s="12"/>
      <c r="K208" s="13"/>
      <c r="L208" s="20"/>
      <c r="M208" s="21" t="s">
        <v>10</v>
      </c>
      <c r="N208" s="76" t="s">
        <v>139</v>
      </c>
    </row>
    <row r="209" spans="8:14" x14ac:dyDescent="0.3">
      <c r="H209" s="74" t="s">
        <v>93</v>
      </c>
      <c r="I209" s="11" t="s">
        <v>10</v>
      </c>
      <c r="J209" s="12" t="s">
        <v>10</v>
      </c>
      <c r="K209" s="13" t="s">
        <v>10</v>
      </c>
      <c r="L209" s="20"/>
      <c r="M209" s="21" t="s">
        <v>10</v>
      </c>
      <c r="N209" s="76" t="s">
        <v>139</v>
      </c>
    </row>
    <row r="210" spans="8:14" x14ac:dyDescent="0.3">
      <c r="H210" s="74" t="s">
        <v>102</v>
      </c>
      <c r="I210" s="11" t="s">
        <v>10</v>
      </c>
      <c r="J210" s="12" t="s">
        <v>10</v>
      </c>
      <c r="K210" s="13"/>
      <c r="L210" s="20"/>
      <c r="M210" s="21" t="s">
        <v>10</v>
      </c>
      <c r="N210" s="76" t="s">
        <v>139</v>
      </c>
    </row>
    <row r="211" spans="8:14" x14ac:dyDescent="0.3">
      <c r="H211" s="74" t="s">
        <v>152</v>
      </c>
      <c r="I211" s="11" t="s">
        <v>10</v>
      </c>
      <c r="J211" s="12"/>
      <c r="K211" s="13"/>
      <c r="L211" s="20"/>
      <c r="M211" s="21" t="s">
        <v>10</v>
      </c>
      <c r="N211" s="76" t="s">
        <v>213</v>
      </c>
    </row>
    <row r="212" spans="8:14" x14ac:dyDescent="0.3">
      <c r="H212" s="74" t="s">
        <v>55</v>
      </c>
      <c r="I212" s="11" t="s">
        <v>10</v>
      </c>
      <c r="J212" s="12"/>
      <c r="K212" s="13"/>
      <c r="L212" s="20"/>
      <c r="M212" s="21"/>
      <c r="N212" s="76" t="s">
        <v>213</v>
      </c>
    </row>
    <row r="213" spans="8:14" x14ac:dyDescent="0.3">
      <c r="H213" s="74" t="s">
        <v>74</v>
      </c>
      <c r="I213" s="11" t="s">
        <v>10</v>
      </c>
      <c r="J213" s="12"/>
      <c r="K213" s="13"/>
      <c r="L213" s="20"/>
      <c r="M213" s="21" t="s">
        <v>10</v>
      </c>
      <c r="N213" s="76" t="s">
        <v>213</v>
      </c>
    </row>
    <row r="214" spans="8:14" x14ac:dyDescent="0.3">
      <c r="H214" s="74" t="s">
        <v>257</v>
      </c>
      <c r="I214" s="11" t="s">
        <v>10</v>
      </c>
      <c r="J214" s="12" t="s">
        <v>10</v>
      </c>
      <c r="K214" s="13" t="s">
        <v>10</v>
      </c>
      <c r="L214" s="20" t="s">
        <v>10</v>
      </c>
      <c r="M214" s="21" t="s">
        <v>10</v>
      </c>
      <c r="N214" s="76" t="s">
        <v>250</v>
      </c>
    </row>
    <row r="215" spans="8:14" x14ac:dyDescent="0.3">
      <c r="H215" s="99" t="s">
        <v>249</v>
      </c>
      <c r="I215" s="11"/>
      <c r="J215" s="12"/>
      <c r="K215" s="13"/>
      <c r="L215" s="20"/>
      <c r="M215" s="21" t="s">
        <v>10</v>
      </c>
      <c r="N215" s="76" t="s">
        <v>250</v>
      </c>
    </row>
    <row r="216" spans="8:14" x14ac:dyDescent="0.3">
      <c r="H216" s="92" t="s">
        <v>272</v>
      </c>
      <c r="I216" s="11" t="s">
        <v>10</v>
      </c>
      <c r="J216" s="94"/>
      <c r="K216" s="95"/>
      <c r="L216" s="96"/>
      <c r="M216" s="97"/>
      <c r="N216" s="98" t="s">
        <v>250</v>
      </c>
    </row>
    <row r="217" spans="8:14" x14ac:dyDescent="0.3">
      <c r="H217" s="213" t="s">
        <v>271</v>
      </c>
      <c r="I217" s="11"/>
      <c r="J217" s="12" t="s">
        <v>10</v>
      </c>
      <c r="K217" s="13"/>
      <c r="L217" s="20"/>
      <c r="M217" s="21"/>
      <c r="N217" s="76" t="s">
        <v>250</v>
      </c>
    </row>
    <row r="218" spans="8:14" x14ac:dyDescent="0.3">
      <c r="H218" s="74" t="s">
        <v>46</v>
      </c>
      <c r="I218" s="11" t="s">
        <v>10</v>
      </c>
      <c r="J218" s="12" t="s">
        <v>10</v>
      </c>
      <c r="K218" s="13" t="s">
        <v>10</v>
      </c>
      <c r="L218" s="20" t="s">
        <v>10</v>
      </c>
      <c r="M218" s="21" t="s">
        <v>10</v>
      </c>
      <c r="N218" s="76" t="s">
        <v>258</v>
      </c>
    </row>
    <row r="219" spans="8:14" x14ac:dyDescent="0.3">
      <c r="H219" s="78" t="s">
        <v>262</v>
      </c>
      <c r="I219" s="11"/>
      <c r="J219" s="12"/>
      <c r="K219" s="13" t="s">
        <v>10</v>
      </c>
      <c r="L219" s="20" t="s">
        <v>10</v>
      </c>
      <c r="M219" s="21"/>
      <c r="N219" s="76" t="s">
        <v>258</v>
      </c>
    </row>
    <row r="220" spans="8:14" x14ac:dyDescent="0.3">
      <c r="H220" s="74" t="s">
        <v>251</v>
      </c>
      <c r="I220" s="11" t="s">
        <v>10</v>
      </c>
      <c r="J220" s="12" t="s">
        <v>10</v>
      </c>
      <c r="K220" s="13" t="s">
        <v>10</v>
      </c>
      <c r="L220" s="20" t="s">
        <v>10</v>
      </c>
      <c r="M220" s="21" t="s">
        <v>10</v>
      </c>
      <c r="N220" s="76" t="s">
        <v>258</v>
      </c>
    </row>
    <row r="221" spans="8:14" x14ac:dyDescent="0.3">
      <c r="H221" s="74" t="s">
        <v>75</v>
      </c>
      <c r="I221" s="11" t="s">
        <v>10</v>
      </c>
      <c r="J221" s="12" t="s">
        <v>10</v>
      </c>
      <c r="K221" s="13" t="s">
        <v>10</v>
      </c>
      <c r="L221" s="20" t="s">
        <v>10</v>
      </c>
      <c r="M221" s="21" t="s">
        <v>10</v>
      </c>
      <c r="N221" s="76" t="s">
        <v>258</v>
      </c>
    </row>
    <row r="222" spans="8:14" x14ac:dyDescent="0.3">
      <c r="H222" s="92" t="s">
        <v>270</v>
      </c>
      <c r="I222" s="93"/>
      <c r="J222" s="94"/>
      <c r="K222" s="95"/>
      <c r="L222" s="96"/>
      <c r="M222" s="21" t="s">
        <v>10</v>
      </c>
      <c r="N222" s="98" t="s">
        <v>258</v>
      </c>
    </row>
    <row r="223" spans="8:14" x14ac:dyDescent="0.3">
      <c r="H223" s="213" t="s">
        <v>255</v>
      </c>
      <c r="I223" s="11" t="s">
        <v>10</v>
      </c>
      <c r="J223" s="12" t="s">
        <v>10</v>
      </c>
      <c r="K223" s="13"/>
      <c r="L223" s="20"/>
      <c r="M223" s="21"/>
      <c r="N223" s="76" t="s">
        <v>258</v>
      </c>
    </row>
    <row r="224" spans="8:14" x14ac:dyDescent="0.3">
      <c r="H224" s="207" t="s">
        <v>620</v>
      </c>
      <c r="I224" s="208" t="s">
        <v>10</v>
      </c>
      <c r="J224" s="209"/>
      <c r="K224" s="210"/>
      <c r="L224" s="211"/>
      <c r="M224" s="212"/>
      <c r="N224" s="214" t="s">
        <v>258</v>
      </c>
    </row>
    <row r="225" spans="8:14" x14ac:dyDescent="0.3">
      <c r="H225" s="74" t="s">
        <v>101</v>
      </c>
      <c r="I225" s="11" t="s">
        <v>10</v>
      </c>
      <c r="J225" s="12" t="s">
        <v>10</v>
      </c>
      <c r="K225" s="13" t="s">
        <v>10</v>
      </c>
      <c r="L225" s="20" t="s">
        <v>10</v>
      </c>
      <c r="M225" s="21" t="s">
        <v>10</v>
      </c>
      <c r="N225" s="76" t="s">
        <v>258</v>
      </c>
    </row>
    <row r="226" spans="8:14" x14ac:dyDescent="0.3">
      <c r="H226" s="74" t="s">
        <v>254</v>
      </c>
      <c r="I226" s="11"/>
      <c r="J226" s="12"/>
      <c r="K226" s="13" t="s">
        <v>10</v>
      </c>
      <c r="L226" s="20"/>
      <c r="M226" s="21"/>
      <c r="N226" s="76" t="s">
        <v>253</v>
      </c>
    </row>
    <row r="227" spans="8:14" x14ac:dyDescent="0.3">
      <c r="H227" s="74" t="s">
        <v>256</v>
      </c>
      <c r="I227" s="11"/>
      <c r="J227" s="12"/>
      <c r="K227" s="13" t="s">
        <v>10</v>
      </c>
      <c r="L227" s="20"/>
      <c r="M227" s="21"/>
      <c r="N227" s="76" t="s">
        <v>253</v>
      </c>
    </row>
    <row r="228" spans="8:14" x14ac:dyDescent="0.3">
      <c r="H228" s="74" t="s">
        <v>252</v>
      </c>
      <c r="I228" s="11" t="s">
        <v>10</v>
      </c>
      <c r="J228" s="12"/>
      <c r="K228" s="13"/>
      <c r="L228" s="20"/>
      <c r="M228" s="21"/>
      <c r="N228" s="76" t="s">
        <v>253</v>
      </c>
    </row>
  </sheetData>
  <mergeCells count="8">
    <mergeCell ref="AC16:AD16"/>
    <mergeCell ref="AC10:AD10"/>
    <mergeCell ref="P28:P29"/>
    <mergeCell ref="AC11:AD11"/>
    <mergeCell ref="AC12:AD12"/>
    <mergeCell ref="AC13:AD13"/>
    <mergeCell ref="AC14:AD14"/>
    <mergeCell ref="AC15:AD15"/>
  </mergeCells>
  <conditionalFormatting sqref="I108:M108 I109:N228 B1:F80 I2:N107 Q1:AA27">
    <cfRule type="containsBlanks" dxfId="38" priority="135">
      <formula>LEN(TRIM(B1))=0</formula>
    </cfRule>
  </conditionalFormatting>
  <conditionalFormatting sqref="B1:B80 I1:I228 R1:R27">
    <cfRule type="cellIs" dxfId="37" priority="132" operator="equal">
      <formula>"X"</formula>
    </cfRule>
  </conditionalFormatting>
  <conditionalFormatting sqref="C1:C80 J1:J228 S1:S27">
    <cfRule type="cellIs" dxfId="36" priority="131" operator="equal">
      <formula>"X"</formula>
    </cfRule>
  </conditionalFormatting>
  <conditionalFormatting sqref="D1:D80 K1:K228 T1:T27">
    <cfRule type="cellIs" dxfId="35" priority="130" operator="equal">
      <formula>"X"</formula>
    </cfRule>
  </conditionalFormatting>
  <conditionalFormatting sqref="E1:E80 L1:L228">
    <cfRule type="cellIs" dxfId="34" priority="129" operator="equal">
      <formula>"X"</formula>
    </cfRule>
  </conditionalFormatting>
  <conditionalFormatting sqref="M108 M109:N228 F1:F80 M1:N107">
    <cfRule type="cellIs" dxfId="33" priority="128" operator="equal">
      <formula>"X"</formula>
    </cfRule>
  </conditionalFormatting>
  <conditionalFormatting sqref="I108:M108 I109:N228 B1:F80 I1:N107">
    <cfRule type="cellIs" dxfId="32" priority="115" operator="equal">
      <formula>0</formula>
    </cfRule>
  </conditionalFormatting>
  <conditionalFormatting sqref="AJ2:AJ8">
    <cfRule type="dataBar" priority="89">
      <dataBar>
        <cfvo type="min"/>
        <cfvo type="num" val="1"/>
        <color rgb="FFF359CB"/>
      </dataBar>
      <extLst>
        <ext xmlns:x14="http://schemas.microsoft.com/office/spreadsheetml/2009/9/main" uri="{B025F937-C7B1-47D3-B67F-A62EFF666E3E}">
          <x14:id>{06ECA6B4-356A-46E6-B0FA-1675FBA5DAE8}</x14:id>
        </ext>
      </extLst>
    </cfRule>
  </conditionalFormatting>
  <conditionalFormatting sqref="AD2:AD7">
    <cfRule type="dataBar" priority="88">
      <dataBar>
        <cfvo type="num" val="0"/>
        <cfvo type="num" val="10"/>
        <color theme="0" tint="-0.249977111117893"/>
      </dataBar>
      <extLst>
        <ext xmlns:x14="http://schemas.microsoft.com/office/spreadsheetml/2009/9/main" uri="{B025F937-C7B1-47D3-B67F-A62EFF666E3E}">
          <x14:id>{36E1BCD4-7A1E-41AF-A93C-CC8D35A47B4D}</x14:id>
        </ext>
      </extLst>
    </cfRule>
  </conditionalFormatting>
  <conditionalFormatting sqref="AE2:AE7">
    <cfRule type="dataBar" priority="87">
      <dataBar>
        <cfvo type="num" val="0"/>
        <cfvo type="num" val="10"/>
        <color rgb="FFFF0000"/>
      </dataBar>
      <extLst>
        <ext xmlns:x14="http://schemas.microsoft.com/office/spreadsheetml/2009/9/main" uri="{B025F937-C7B1-47D3-B67F-A62EFF666E3E}">
          <x14:id>{041249F2-4685-4607-906D-EB2EDABB5D63}</x14:id>
        </ext>
      </extLst>
    </cfRule>
  </conditionalFormatting>
  <conditionalFormatting sqref="AG2:AG7">
    <cfRule type="dataBar" priority="86">
      <dataBar>
        <cfvo type="num" val="0"/>
        <cfvo type="num" val="10"/>
        <color rgb="FF00B0F0"/>
      </dataBar>
      <extLst>
        <ext xmlns:x14="http://schemas.microsoft.com/office/spreadsheetml/2009/9/main" uri="{B025F937-C7B1-47D3-B67F-A62EFF666E3E}">
          <x14:id>{9243E4C7-D479-4AE3-AAC1-3D0E8EB03396}</x14:id>
        </ext>
      </extLst>
    </cfRule>
  </conditionalFormatting>
  <conditionalFormatting sqref="AF2:AF7">
    <cfRule type="dataBar" priority="85">
      <dataBar>
        <cfvo type="num" val="0"/>
        <cfvo type="num" val="10"/>
        <color rgb="FF00B050"/>
      </dataBar>
      <extLst>
        <ext xmlns:x14="http://schemas.microsoft.com/office/spreadsheetml/2009/9/main" uri="{B025F937-C7B1-47D3-B67F-A62EFF666E3E}">
          <x14:id>{DBFD0BF9-C795-432F-A1AB-F9ACDC81C9AC}</x14:id>
        </ext>
      </extLst>
    </cfRule>
  </conditionalFormatting>
  <conditionalFormatting sqref="AH2:AH7">
    <cfRule type="dataBar" priority="84">
      <dataBar>
        <cfvo type="num" val="0"/>
        <cfvo type="num" val="10"/>
        <color theme="7"/>
      </dataBar>
      <extLst>
        <ext xmlns:x14="http://schemas.microsoft.com/office/spreadsheetml/2009/9/main" uri="{B025F937-C7B1-47D3-B67F-A62EFF666E3E}">
          <x14:id>{CB4D6245-7477-4069-9514-1D701C5A6944}</x14:id>
        </ext>
      </extLst>
    </cfRule>
  </conditionalFormatting>
  <conditionalFormatting sqref="AI2:AI7">
    <cfRule type="dataBar" priority="83">
      <dataBar>
        <cfvo type="num" val="0"/>
        <cfvo type="num" val="10"/>
        <color rgb="FF7030A0"/>
      </dataBar>
      <extLst>
        <ext xmlns:x14="http://schemas.microsoft.com/office/spreadsheetml/2009/9/main" uri="{B025F937-C7B1-47D3-B67F-A62EFF666E3E}">
          <x14:id>{1C79459B-441B-4C31-9452-21BA6DF61195}</x14:id>
        </ext>
      </extLst>
    </cfRule>
  </conditionalFormatting>
  <conditionalFormatting sqref="AD8">
    <cfRule type="dataBar" priority="82">
      <dataBar>
        <cfvo type="min"/>
        <cfvo type="num" val="1"/>
        <color theme="0" tint="-0.249977111117893"/>
      </dataBar>
      <extLst>
        <ext xmlns:x14="http://schemas.microsoft.com/office/spreadsheetml/2009/9/main" uri="{B025F937-C7B1-47D3-B67F-A62EFF666E3E}">
          <x14:id>{B73D76C4-94CE-46FD-811F-BD27BCBBCD7C}</x14:id>
        </ext>
      </extLst>
    </cfRule>
  </conditionalFormatting>
  <conditionalFormatting sqref="AE8">
    <cfRule type="dataBar" priority="81">
      <dataBar>
        <cfvo type="min"/>
        <cfvo type="num" val="1"/>
        <color rgb="FFFF0000"/>
      </dataBar>
      <extLst>
        <ext xmlns:x14="http://schemas.microsoft.com/office/spreadsheetml/2009/9/main" uri="{B025F937-C7B1-47D3-B67F-A62EFF666E3E}">
          <x14:id>{249EED7B-651C-45C2-AADC-0D85EE2A7046}</x14:id>
        </ext>
      </extLst>
    </cfRule>
  </conditionalFormatting>
  <conditionalFormatting sqref="AG8">
    <cfRule type="dataBar" priority="80">
      <dataBar>
        <cfvo type="min"/>
        <cfvo type="num" val="1"/>
        <color rgb="FF00B0F0"/>
      </dataBar>
      <extLst>
        <ext xmlns:x14="http://schemas.microsoft.com/office/spreadsheetml/2009/9/main" uri="{B025F937-C7B1-47D3-B67F-A62EFF666E3E}">
          <x14:id>{C735B1B3-F50F-4976-BE9C-AB6481A3F2D3}</x14:id>
        </ext>
      </extLst>
    </cfRule>
  </conditionalFormatting>
  <conditionalFormatting sqref="AF8">
    <cfRule type="dataBar" priority="79">
      <dataBar>
        <cfvo type="min"/>
        <cfvo type="num" val="1"/>
        <color rgb="FF00B050"/>
      </dataBar>
      <extLst>
        <ext xmlns:x14="http://schemas.microsoft.com/office/spreadsheetml/2009/9/main" uri="{B025F937-C7B1-47D3-B67F-A62EFF666E3E}">
          <x14:id>{D33747ED-83DF-4E6A-B306-C8D652134937}</x14:id>
        </ext>
      </extLst>
    </cfRule>
  </conditionalFormatting>
  <conditionalFormatting sqref="AH8">
    <cfRule type="dataBar" priority="78">
      <dataBar>
        <cfvo type="min"/>
        <cfvo type="num" val="1"/>
        <color rgb="FFFFC000"/>
      </dataBar>
      <extLst>
        <ext xmlns:x14="http://schemas.microsoft.com/office/spreadsheetml/2009/9/main" uri="{B025F937-C7B1-47D3-B67F-A62EFF666E3E}">
          <x14:id>{29C30565-0E3D-483E-9633-8577F7949035}</x14:id>
        </ext>
      </extLst>
    </cfRule>
  </conditionalFormatting>
  <conditionalFormatting sqref="AI8">
    <cfRule type="dataBar" priority="77">
      <dataBar>
        <cfvo type="num" val="0"/>
        <cfvo type="num" val="1"/>
        <color rgb="FF7030A0"/>
      </dataBar>
      <extLst>
        <ext xmlns:x14="http://schemas.microsoft.com/office/spreadsheetml/2009/9/main" uri="{B025F937-C7B1-47D3-B67F-A62EFF666E3E}">
          <x14:id>{10E84F5C-AD9E-4ED4-A10B-0EC80684AE26}</x14:id>
        </ext>
      </extLst>
    </cfRule>
  </conditionalFormatting>
  <conditionalFormatting sqref="AF11:AF13">
    <cfRule type="dataBar" priority="150">
      <dataBar>
        <cfvo type="min"/>
        <cfvo type="num" val="1"/>
        <color rgb="FF00B050"/>
      </dataBar>
      <extLst>
        <ext xmlns:x14="http://schemas.microsoft.com/office/spreadsheetml/2009/9/main" uri="{B025F937-C7B1-47D3-B67F-A62EFF666E3E}">
          <x14:id>{D1DDCC9A-C9BB-4CAE-A1B1-6A0175A335C6}</x14:id>
        </ext>
      </extLst>
    </cfRule>
  </conditionalFormatting>
  <conditionalFormatting sqref="AG11:AG13">
    <cfRule type="dataBar" priority="152">
      <dataBar>
        <cfvo type="min"/>
        <cfvo type="num" val="1"/>
        <color rgb="FF00B0F0"/>
      </dataBar>
      <extLst>
        <ext xmlns:x14="http://schemas.microsoft.com/office/spreadsheetml/2009/9/main" uri="{B025F937-C7B1-47D3-B67F-A62EFF666E3E}">
          <x14:id>{63F1C74D-7378-467F-BFDA-094D4BEC364D}</x14:id>
        </ext>
      </extLst>
    </cfRule>
  </conditionalFormatting>
  <conditionalFormatting sqref="AH11:AH13">
    <cfRule type="dataBar" priority="154">
      <dataBar>
        <cfvo type="min"/>
        <cfvo type="num" val="1"/>
        <color rgb="FFFFC000"/>
      </dataBar>
      <extLst>
        <ext xmlns:x14="http://schemas.microsoft.com/office/spreadsheetml/2009/9/main" uri="{B025F937-C7B1-47D3-B67F-A62EFF666E3E}">
          <x14:id>{39A09E79-2462-4675-B4D8-B159DC5A72CB}</x14:id>
        </ext>
      </extLst>
    </cfRule>
  </conditionalFormatting>
  <conditionalFormatting sqref="AI11:AI13">
    <cfRule type="dataBar" priority="156">
      <dataBar>
        <cfvo type="min"/>
        <cfvo type="num" val="1"/>
        <color rgb="FF7030A0"/>
      </dataBar>
      <extLst>
        <ext xmlns:x14="http://schemas.microsoft.com/office/spreadsheetml/2009/9/main" uri="{B025F937-C7B1-47D3-B67F-A62EFF666E3E}">
          <x14:id>{B868FD52-B316-4BC2-B4D2-35D4678A5951}</x14:id>
        </ext>
      </extLst>
    </cfRule>
  </conditionalFormatting>
  <conditionalFormatting sqref="AJ11:AJ13">
    <cfRule type="dataBar" priority="177">
      <dataBar>
        <cfvo type="min"/>
        <cfvo type="num" val="1"/>
        <color rgb="FFF359CB"/>
      </dataBar>
      <extLst>
        <ext xmlns:x14="http://schemas.microsoft.com/office/spreadsheetml/2009/9/main" uri="{B025F937-C7B1-47D3-B67F-A62EFF666E3E}">
          <x14:id>{D28CC5BB-8BD0-45A2-9D34-91DE5B5044D2}</x14:id>
        </ext>
      </extLst>
    </cfRule>
  </conditionalFormatting>
  <conditionalFormatting sqref="U1:U27">
    <cfRule type="cellIs" dxfId="31" priority="70" operator="equal">
      <formula>"X"</formula>
    </cfRule>
  </conditionalFormatting>
  <conditionalFormatting sqref="Q1:Q27">
    <cfRule type="cellIs" dxfId="30" priority="67" operator="equal">
      <formula>"X"</formula>
    </cfRule>
  </conditionalFormatting>
  <conditionalFormatting sqref="W1:W27">
    <cfRule type="cellIs" dxfId="29" priority="64" operator="equal">
      <formula>"X"</formula>
    </cfRule>
  </conditionalFormatting>
  <conditionalFormatting sqref="X1:X27">
    <cfRule type="cellIs" dxfId="28" priority="63" operator="equal">
      <formula>"X"</formula>
    </cfRule>
  </conditionalFormatting>
  <conditionalFormatting sqref="Y1:Y27">
    <cfRule type="cellIs" dxfId="27" priority="56" operator="equal">
      <formula>"-"</formula>
    </cfRule>
    <cfRule type="cellIs" dxfId="26" priority="62" operator="equal">
      <formula>"X"</formula>
    </cfRule>
  </conditionalFormatting>
  <conditionalFormatting sqref="AA1:AA27">
    <cfRule type="cellIs" dxfId="25" priority="61" operator="equal">
      <formula>"X"</formula>
    </cfRule>
  </conditionalFormatting>
  <conditionalFormatting sqref="V1:V27">
    <cfRule type="cellIs" dxfId="24" priority="58" operator="equal">
      <formula>"X"</formula>
    </cfRule>
  </conditionalFormatting>
  <conditionalFormatting sqref="AF14:AI16 AE11:AE16">
    <cfRule type="dataBar" priority="178">
      <dataBar>
        <cfvo type="min"/>
        <cfvo type="max"/>
        <color rgb="FFFF0000"/>
      </dataBar>
      <extLst>
        <ext xmlns:x14="http://schemas.microsoft.com/office/spreadsheetml/2009/9/main" uri="{B025F937-C7B1-47D3-B67F-A62EFF666E3E}">
          <x14:id>{01BE7373-42D2-42D6-8DC5-6FCFCF752BBC}</x14:id>
        </ext>
      </extLst>
    </cfRule>
  </conditionalFormatting>
  <conditionalFormatting sqref="P28:P29">
    <cfRule type="expression" dxfId="23" priority="43">
      <formula>IF(COUNTA(INDIRECT("Needed[Needed]"))=(COUNTIF(INDIRECT("Eddies[[W]:[A]]"),0)+COUNTIF(INDIRECT("Allies[[W]:[A]]"),0)),1,0)</formula>
    </cfRule>
    <cfRule type="expression" dxfId="22" priority="48">
      <formula>IF(COUNTA(INDIRECT("Needed[Needed]"))=(COUNTIF(INDIRECT("Eddies[[W]:[A]]"),0)+COUNTIF(INDIRECT("Allies[[W]:[A]]"),0)),0,1)</formula>
    </cfRule>
  </conditionalFormatting>
  <conditionalFormatting sqref="P2:P8 P11:P27">
    <cfRule type="expression" dxfId="21" priority="2">
      <formula>IF($AA2="X",1,0)</formula>
    </cfRule>
  </conditionalFormatting>
  <conditionalFormatting sqref="P1:P8 P11:P27">
    <cfRule type="expression" dxfId="20" priority="51">
      <formula>IF(AND(ISBLANK($Q1),ISBLANK($R1),ISBLANK($S1),ISBLANK($T1),ISBLANK($U1),Y1="X",ISBLANK($W1),ISBLANK($X1),ISBLANK($Z1)),1,0)</formula>
    </cfRule>
    <cfRule type="expression" dxfId="19" priority="52">
      <formula>IF(AND(ISBLANK($Q1),ISBLANK($R1),ISBLANK($S1),ISBLANK($T1),ISBLANK($U1),W1="X",ISBLANK($X1),ISBLANK($Y1),ISBLANK($Z1)),1,0)</formula>
    </cfRule>
    <cfRule type="expression" dxfId="18" priority="53">
      <formula>IF(AND(ISBLANK($Q1),ISBLANK($R1),ISBLANK($S1),ISBLANK($T1),ISBLANK($U1),ISBLANK($W1),ISBLANK($X1),ISBLANK($Y1),ISBLANK($Z1)),1,0)</formula>
    </cfRule>
  </conditionalFormatting>
  <conditionalFormatting sqref="Z2:Z27">
    <cfRule type="cellIs" dxfId="17" priority="1" operator="equal">
      <formula>"X"</formula>
    </cfRule>
  </conditionalFormatting>
  <pageMargins left="0.23622047244094491" right="0.23622047244094491" top="0.74803149606299213" bottom="0.74803149606299213" header="0.31496062992125984" footer="0.31496062992125984"/>
  <pageSetup paperSize="9" scale="39" fitToHeight="2" orientation="portrait" r:id="rId1"/>
  <tableParts count="3">
    <tablePart r:id="rId2"/>
    <tablePart r:id="rId3"/>
    <tablePart r:id="rId4"/>
  </tableParts>
  <extLst>
    <ext xmlns:x14="http://schemas.microsoft.com/office/spreadsheetml/2009/9/main" uri="{78C0D931-6437-407d-A8EE-F0AAD7539E65}">
      <x14:conditionalFormattings>
        <x14:conditionalFormatting xmlns:xm="http://schemas.microsoft.com/office/excel/2006/main">
          <x14:cfRule type="dataBar" id="{06ECA6B4-356A-46E6-B0FA-1675FBA5DAE8}">
            <x14:dataBar minLength="0" maxLength="100" gradient="0">
              <x14:cfvo type="autoMin"/>
              <x14:cfvo type="num">
                <xm:f>1</xm:f>
              </x14:cfvo>
              <x14:negativeFillColor rgb="FFFF0000"/>
              <x14:axisColor rgb="FF000000"/>
            </x14:dataBar>
          </x14:cfRule>
          <xm:sqref>AJ2:AJ8</xm:sqref>
        </x14:conditionalFormatting>
        <x14:conditionalFormatting xmlns:xm="http://schemas.microsoft.com/office/excel/2006/main">
          <x14:cfRule type="dataBar" id="{36E1BCD4-7A1E-41AF-A93C-CC8D35A47B4D}">
            <x14:dataBar minLength="0" maxLength="100" gradient="0">
              <x14:cfvo type="num">
                <xm:f>0</xm:f>
              </x14:cfvo>
              <x14:cfvo type="num">
                <xm:f>10</xm:f>
              </x14:cfvo>
              <x14:negativeFillColor rgb="FFFF0000"/>
              <x14:axisColor rgb="FF000000"/>
            </x14:dataBar>
          </x14:cfRule>
          <xm:sqref>AD2:AD7</xm:sqref>
        </x14:conditionalFormatting>
        <x14:conditionalFormatting xmlns:xm="http://schemas.microsoft.com/office/excel/2006/main">
          <x14:cfRule type="dataBar" id="{041249F2-4685-4607-906D-EB2EDABB5D63}">
            <x14:dataBar minLength="0" maxLength="100" gradient="0">
              <x14:cfvo type="num">
                <xm:f>0</xm:f>
              </x14:cfvo>
              <x14:cfvo type="num">
                <xm:f>10</xm:f>
              </x14:cfvo>
              <x14:negativeFillColor rgb="FFFF0000"/>
              <x14:axisColor rgb="FF000000"/>
            </x14:dataBar>
          </x14:cfRule>
          <xm:sqref>AE2:AE7</xm:sqref>
        </x14:conditionalFormatting>
        <x14:conditionalFormatting xmlns:xm="http://schemas.microsoft.com/office/excel/2006/main">
          <x14:cfRule type="dataBar" id="{9243E4C7-D479-4AE3-AAC1-3D0E8EB03396}">
            <x14:dataBar minLength="0" maxLength="100" gradient="0">
              <x14:cfvo type="num">
                <xm:f>0</xm:f>
              </x14:cfvo>
              <x14:cfvo type="num">
                <xm:f>10</xm:f>
              </x14:cfvo>
              <x14:negativeFillColor rgb="FFFF0000"/>
              <x14:axisColor rgb="FF000000"/>
            </x14:dataBar>
          </x14:cfRule>
          <xm:sqref>AG2:AG7</xm:sqref>
        </x14:conditionalFormatting>
        <x14:conditionalFormatting xmlns:xm="http://schemas.microsoft.com/office/excel/2006/main">
          <x14:cfRule type="dataBar" id="{DBFD0BF9-C795-432F-A1AB-F9ACDC81C9AC}">
            <x14:dataBar minLength="0" maxLength="100" gradient="0">
              <x14:cfvo type="num">
                <xm:f>0</xm:f>
              </x14:cfvo>
              <x14:cfvo type="num">
                <xm:f>10</xm:f>
              </x14:cfvo>
              <x14:negativeFillColor rgb="FFFF0000"/>
              <x14:axisColor rgb="FF000000"/>
            </x14:dataBar>
          </x14:cfRule>
          <xm:sqref>AF2:AF7</xm:sqref>
        </x14:conditionalFormatting>
        <x14:conditionalFormatting xmlns:xm="http://schemas.microsoft.com/office/excel/2006/main">
          <x14:cfRule type="dataBar" id="{CB4D6245-7477-4069-9514-1D701C5A6944}">
            <x14:dataBar minLength="0" maxLength="100" gradient="0">
              <x14:cfvo type="num">
                <xm:f>0</xm:f>
              </x14:cfvo>
              <x14:cfvo type="num">
                <xm:f>10</xm:f>
              </x14:cfvo>
              <x14:negativeFillColor rgb="FFFF0000"/>
              <x14:axisColor rgb="FF000000"/>
            </x14:dataBar>
          </x14:cfRule>
          <xm:sqref>AH2:AH7</xm:sqref>
        </x14:conditionalFormatting>
        <x14:conditionalFormatting xmlns:xm="http://schemas.microsoft.com/office/excel/2006/main">
          <x14:cfRule type="dataBar" id="{1C79459B-441B-4C31-9452-21BA6DF61195}">
            <x14:dataBar minLength="0" maxLength="100" gradient="0">
              <x14:cfvo type="num">
                <xm:f>0</xm:f>
              </x14:cfvo>
              <x14:cfvo type="num">
                <xm:f>10</xm:f>
              </x14:cfvo>
              <x14:negativeFillColor rgb="FFFF0000"/>
              <x14:axisColor rgb="FF000000"/>
            </x14:dataBar>
          </x14:cfRule>
          <xm:sqref>AI2:AI7</xm:sqref>
        </x14:conditionalFormatting>
        <x14:conditionalFormatting xmlns:xm="http://schemas.microsoft.com/office/excel/2006/main">
          <x14:cfRule type="dataBar" id="{B73D76C4-94CE-46FD-811F-BD27BCBBCD7C}">
            <x14:dataBar minLength="0" maxLength="100" gradient="0">
              <x14:cfvo type="autoMin"/>
              <x14:cfvo type="num">
                <xm:f>1</xm:f>
              </x14:cfvo>
              <x14:negativeFillColor rgb="FFFF0000"/>
              <x14:axisColor rgb="FF000000"/>
            </x14:dataBar>
          </x14:cfRule>
          <xm:sqref>AD8</xm:sqref>
        </x14:conditionalFormatting>
        <x14:conditionalFormatting xmlns:xm="http://schemas.microsoft.com/office/excel/2006/main">
          <x14:cfRule type="dataBar" id="{249EED7B-651C-45C2-AADC-0D85EE2A7046}">
            <x14:dataBar minLength="0" maxLength="100" gradient="0">
              <x14:cfvo type="autoMin"/>
              <x14:cfvo type="num">
                <xm:f>1</xm:f>
              </x14:cfvo>
              <x14:negativeFillColor rgb="FFFF0000"/>
              <x14:axisColor rgb="FF000000"/>
            </x14:dataBar>
          </x14:cfRule>
          <xm:sqref>AE8</xm:sqref>
        </x14:conditionalFormatting>
        <x14:conditionalFormatting xmlns:xm="http://schemas.microsoft.com/office/excel/2006/main">
          <x14:cfRule type="dataBar" id="{C735B1B3-F50F-4976-BE9C-AB6481A3F2D3}">
            <x14:dataBar minLength="0" maxLength="100" gradient="0">
              <x14:cfvo type="autoMin"/>
              <x14:cfvo type="num">
                <xm:f>1</xm:f>
              </x14:cfvo>
              <x14:negativeFillColor rgb="FFFF0000"/>
              <x14:axisColor rgb="FF000000"/>
            </x14:dataBar>
          </x14:cfRule>
          <xm:sqref>AG8</xm:sqref>
        </x14:conditionalFormatting>
        <x14:conditionalFormatting xmlns:xm="http://schemas.microsoft.com/office/excel/2006/main">
          <x14:cfRule type="dataBar" id="{D33747ED-83DF-4E6A-B306-C8D652134937}">
            <x14:dataBar minLength="0" maxLength="100" gradient="0">
              <x14:cfvo type="autoMin"/>
              <x14:cfvo type="num">
                <xm:f>1</xm:f>
              </x14:cfvo>
              <x14:negativeFillColor rgb="FFFF0000"/>
              <x14:axisColor rgb="FF000000"/>
            </x14:dataBar>
          </x14:cfRule>
          <xm:sqref>AF8</xm:sqref>
        </x14:conditionalFormatting>
        <x14:conditionalFormatting xmlns:xm="http://schemas.microsoft.com/office/excel/2006/main">
          <x14:cfRule type="dataBar" id="{29C30565-0E3D-483E-9633-8577F7949035}">
            <x14:dataBar minLength="0" maxLength="100" gradient="0">
              <x14:cfvo type="autoMin"/>
              <x14:cfvo type="num">
                <xm:f>1</xm:f>
              </x14:cfvo>
              <x14:negativeFillColor rgb="FFFF0000"/>
              <x14:axisColor rgb="FF000000"/>
            </x14:dataBar>
          </x14:cfRule>
          <xm:sqref>AH8</xm:sqref>
        </x14:conditionalFormatting>
        <x14:conditionalFormatting xmlns:xm="http://schemas.microsoft.com/office/excel/2006/main">
          <x14:cfRule type="dataBar" id="{10E84F5C-AD9E-4ED4-A10B-0EC80684AE26}">
            <x14:dataBar minLength="0" maxLength="100" gradient="0">
              <x14:cfvo type="num">
                <xm:f>0</xm:f>
              </x14:cfvo>
              <x14:cfvo type="num">
                <xm:f>1</xm:f>
              </x14:cfvo>
              <x14:negativeFillColor rgb="FFFF0000"/>
              <x14:axisColor rgb="FF000000"/>
            </x14:dataBar>
          </x14:cfRule>
          <xm:sqref>AI8</xm:sqref>
        </x14:conditionalFormatting>
        <x14:conditionalFormatting xmlns:xm="http://schemas.microsoft.com/office/excel/2006/main">
          <x14:cfRule type="dataBar" id="{D1DDCC9A-C9BB-4CAE-A1B1-6A0175A335C6}">
            <x14:dataBar minLength="0" maxLength="100" gradient="0">
              <x14:cfvo type="autoMin"/>
              <x14:cfvo type="num">
                <xm:f>1</xm:f>
              </x14:cfvo>
              <x14:negativeFillColor rgb="FFFF0000"/>
              <x14:axisColor rgb="FF000000"/>
            </x14:dataBar>
          </x14:cfRule>
          <xm:sqref>AF11:AF13</xm:sqref>
        </x14:conditionalFormatting>
        <x14:conditionalFormatting xmlns:xm="http://schemas.microsoft.com/office/excel/2006/main">
          <x14:cfRule type="dataBar" id="{63F1C74D-7378-467F-BFDA-094D4BEC364D}">
            <x14:dataBar minLength="0" maxLength="100" gradient="0">
              <x14:cfvo type="autoMin"/>
              <x14:cfvo type="num">
                <xm:f>1</xm:f>
              </x14:cfvo>
              <x14:negativeFillColor rgb="FFFF0000"/>
              <x14:axisColor rgb="FF000000"/>
            </x14:dataBar>
          </x14:cfRule>
          <xm:sqref>AG11:AG13</xm:sqref>
        </x14:conditionalFormatting>
        <x14:conditionalFormatting xmlns:xm="http://schemas.microsoft.com/office/excel/2006/main">
          <x14:cfRule type="dataBar" id="{39A09E79-2462-4675-B4D8-B159DC5A72CB}">
            <x14:dataBar minLength="0" maxLength="100" gradient="0">
              <x14:cfvo type="autoMin"/>
              <x14:cfvo type="num">
                <xm:f>1</xm:f>
              </x14:cfvo>
              <x14:negativeFillColor rgb="FFFF0000"/>
              <x14:axisColor rgb="FF000000"/>
            </x14:dataBar>
          </x14:cfRule>
          <xm:sqref>AH11:AH13</xm:sqref>
        </x14:conditionalFormatting>
        <x14:conditionalFormatting xmlns:xm="http://schemas.microsoft.com/office/excel/2006/main">
          <x14:cfRule type="dataBar" id="{B868FD52-B316-4BC2-B4D2-35D4678A5951}">
            <x14:dataBar minLength="0" maxLength="100" gradient="0">
              <x14:cfvo type="autoMin"/>
              <x14:cfvo type="num">
                <xm:f>1</xm:f>
              </x14:cfvo>
              <x14:negativeFillColor rgb="FFFF0000"/>
              <x14:axisColor rgb="FF000000"/>
            </x14:dataBar>
          </x14:cfRule>
          <xm:sqref>AI11:AI13</xm:sqref>
        </x14:conditionalFormatting>
        <x14:conditionalFormatting xmlns:xm="http://schemas.microsoft.com/office/excel/2006/main">
          <x14:cfRule type="dataBar" id="{D28CC5BB-8BD0-45A2-9D34-91DE5B5044D2}">
            <x14:dataBar minLength="0" maxLength="100" gradient="0">
              <x14:cfvo type="autoMin"/>
              <x14:cfvo type="num">
                <xm:f>1</xm:f>
              </x14:cfvo>
              <x14:negativeFillColor rgb="FFFF0000"/>
              <x14:axisColor rgb="FF000000"/>
            </x14:dataBar>
          </x14:cfRule>
          <xm:sqref>AJ11:AJ13</xm:sqref>
        </x14:conditionalFormatting>
        <x14:conditionalFormatting xmlns:xm="http://schemas.microsoft.com/office/excel/2006/main">
          <x14:cfRule type="dataBar" id="{01BE7373-42D2-42D6-8DC5-6FCFCF752BBC}">
            <x14:dataBar minLength="0" maxLength="100" gradient="0">
              <x14:cfvo type="autoMin"/>
              <x14:cfvo type="autoMax"/>
              <x14:negativeFillColor rgb="FFFF0000"/>
              <x14:axisColor rgb="FF000000"/>
            </x14:dataBar>
          </x14:cfRule>
          <xm:sqref>AF14:AI16 AE11:AE16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7"/>
  <sheetViews>
    <sheetView zoomScale="85" zoomScaleNormal="85" workbookViewId="0">
      <pane ySplit="1" topLeftCell="A2" activePane="bottomLeft" state="frozen"/>
      <selection pane="bottomLeft" activeCell="I1" sqref="I1"/>
    </sheetView>
  </sheetViews>
  <sheetFormatPr defaultRowHeight="13.8" x14ac:dyDescent="0.3"/>
  <cols>
    <col min="1" max="1" width="24.33203125" style="1" customWidth="1"/>
    <col min="2" max="2" width="7.33203125" style="1" bestFit="1" customWidth="1"/>
    <col min="3" max="3" width="6.5546875" style="1" bestFit="1" customWidth="1"/>
    <col min="4" max="4" width="8.21875" style="1" bestFit="1" customWidth="1"/>
    <col min="5" max="7" width="20.109375" style="1" customWidth="1"/>
    <col min="8" max="8" width="3.44140625" style="1" customWidth="1"/>
    <col min="9" max="9" width="24.6640625" style="1" customWidth="1"/>
    <col min="10" max="10" width="7.33203125" style="1" bestFit="1" customWidth="1"/>
    <col min="11" max="11" width="6.6640625" style="1" bestFit="1" customWidth="1"/>
    <col min="12" max="12" width="8.109375" style="1" bestFit="1" customWidth="1"/>
    <col min="13" max="15" width="20.109375" style="1" customWidth="1"/>
    <col min="16" max="16384" width="8.88671875" style="1"/>
  </cols>
  <sheetData>
    <row r="1" spans="1:15" x14ac:dyDescent="0.3">
      <c r="A1" s="1" t="s">
        <v>389</v>
      </c>
      <c r="B1" s="1" t="s">
        <v>390</v>
      </c>
      <c r="C1" s="1" t="s">
        <v>394</v>
      </c>
      <c r="D1" s="1" t="s">
        <v>419</v>
      </c>
      <c r="E1" s="1" t="s">
        <v>391</v>
      </c>
      <c r="F1" s="1" t="s">
        <v>392</v>
      </c>
      <c r="G1" s="1" t="s">
        <v>393</v>
      </c>
      <c r="I1" s="232" t="s">
        <v>309</v>
      </c>
      <c r="J1" s="1" t="s">
        <v>390</v>
      </c>
      <c r="K1" s="1" t="s">
        <v>394</v>
      </c>
      <c r="L1" s="1" t="s">
        <v>419</v>
      </c>
      <c r="M1" s="1" t="s">
        <v>391</v>
      </c>
      <c r="N1" s="1" t="s">
        <v>392</v>
      </c>
      <c r="O1" s="1" t="s">
        <v>393</v>
      </c>
    </row>
    <row r="2" spans="1:15" x14ac:dyDescent="0.3">
      <c r="A2" s="1" t="s">
        <v>363</v>
      </c>
      <c r="B2" s="197" t="s">
        <v>0</v>
      </c>
      <c r="C2" s="197">
        <v>11</v>
      </c>
      <c r="D2" s="197" t="s">
        <v>395</v>
      </c>
      <c r="E2" s="233" t="s">
        <v>686</v>
      </c>
      <c r="F2" s="1" t="s">
        <v>687</v>
      </c>
      <c r="I2" s="1" t="s">
        <v>312</v>
      </c>
      <c r="J2" s="197" t="s">
        <v>0</v>
      </c>
      <c r="K2" s="197">
        <v>11</v>
      </c>
      <c r="L2" s="197" t="s">
        <v>395</v>
      </c>
      <c r="M2" s="233" t="s">
        <v>451</v>
      </c>
    </row>
    <row r="3" spans="1:15" x14ac:dyDescent="0.3">
      <c r="A3" s="1" t="s">
        <v>17</v>
      </c>
      <c r="B3" s="197" t="s">
        <v>1</v>
      </c>
      <c r="C3" s="197">
        <v>9</v>
      </c>
      <c r="D3" s="197" t="s">
        <v>395</v>
      </c>
      <c r="E3" s="1" t="s">
        <v>712</v>
      </c>
      <c r="F3" s="1" t="s">
        <v>472</v>
      </c>
      <c r="G3" s="1" t="s">
        <v>713</v>
      </c>
      <c r="I3" s="1" t="s">
        <v>341</v>
      </c>
      <c r="J3" s="197" t="s">
        <v>0</v>
      </c>
      <c r="K3" s="197">
        <v>11</v>
      </c>
      <c r="L3" s="197" t="s">
        <v>395</v>
      </c>
      <c r="M3" s="233" t="s">
        <v>457</v>
      </c>
      <c r="N3" s="1" t="s">
        <v>458</v>
      </c>
    </row>
    <row r="4" spans="1:15" x14ac:dyDescent="0.3">
      <c r="A4" s="1" t="s">
        <v>14</v>
      </c>
      <c r="B4" s="197" t="s">
        <v>2</v>
      </c>
      <c r="C4" s="197">
        <v>7</v>
      </c>
      <c r="D4" s="197" t="s">
        <v>395</v>
      </c>
      <c r="E4" s="1" t="s">
        <v>417</v>
      </c>
      <c r="F4" s="1" t="s">
        <v>440</v>
      </c>
      <c r="G4" s="1" t="s">
        <v>714</v>
      </c>
      <c r="I4" s="1" t="s">
        <v>312</v>
      </c>
      <c r="J4" s="197" t="s">
        <v>2</v>
      </c>
      <c r="K4" s="197">
        <v>11</v>
      </c>
      <c r="L4" s="197" t="s">
        <v>395</v>
      </c>
      <c r="M4" s="233" t="s">
        <v>417</v>
      </c>
      <c r="N4" s="1" t="s">
        <v>456</v>
      </c>
      <c r="O4" s="1" t="s">
        <v>539</v>
      </c>
    </row>
    <row r="5" spans="1:15" x14ac:dyDescent="0.3">
      <c r="A5" s="1" t="s">
        <v>22</v>
      </c>
      <c r="B5" s="197" t="s">
        <v>3</v>
      </c>
      <c r="C5" s="197">
        <v>7</v>
      </c>
      <c r="D5" s="197" t="s">
        <v>395</v>
      </c>
      <c r="E5" s="1" t="s">
        <v>396</v>
      </c>
      <c r="F5" s="1" t="s">
        <v>473</v>
      </c>
      <c r="G5" s="1" t="s">
        <v>535</v>
      </c>
      <c r="I5" s="1" t="s">
        <v>312</v>
      </c>
      <c r="J5" s="197" t="s">
        <v>1</v>
      </c>
      <c r="K5" s="197">
        <v>11</v>
      </c>
      <c r="L5" s="197" t="s">
        <v>395</v>
      </c>
      <c r="M5" s="233" t="s">
        <v>452</v>
      </c>
    </row>
    <row r="6" spans="1:15" x14ac:dyDescent="0.3">
      <c r="A6" s="1" t="s">
        <v>314</v>
      </c>
      <c r="B6" s="197" t="s">
        <v>0</v>
      </c>
      <c r="C6" s="197">
        <v>5</v>
      </c>
      <c r="D6" s="197" t="s">
        <v>395</v>
      </c>
      <c r="I6" s="1" t="s">
        <v>312</v>
      </c>
      <c r="J6" s="197" t="s">
        <v>3</v>
      </c>
      <c r="K6" s="197">
        <v>11</v>
      </c>
      <c r="L6" s="197" t="s">
        <v>395</v>
      </c>
      <c r="M6" s="233" t="s">
        <v>455</v>
      </c>
    </row>
    <row r="7" spans="1:15" x14ac:dyDescent="0.3">
      <c r="A7" s="1" t="s">
        <v>397</v>
      </c>
      <c r="B7" s="197" t="s">
        <v>0</v>
      </c>
      <c r="C7" s="197">
        <v>5</v>
      </c>
      <c r="D7" s="197" t="s">
        <v>395</v>
      </c>
      <c r="E7" s="1" t="s">
        <v>398</v>
      </c>
      <c r="I7" s="1" t="s">
        <v>312</v>
      </c>
      <c r="J7" s="197" t="s">
        <v>4</v>
      </c>
      <c r="K7" s="197">
        <v>11</v>
      </c>
      <c r="L7" s="197" t="s">
        <v>395</v>
      </c>
      <c r="M7" s="233" t="s">
        <v>449</v>
      </c>
      <c r="N7" s="1" t="s">
        <v>396</v>
      </c>
    </row>
    <row r="8" spans="1:15" x14ac:dyDescent="0.3">
      <c r="A8" s="1" t="s">
        <v>702</v>
      </c>
      <c r="B8" s="197" t="s">
        <v>0</v>
      </c>
      <c r="C8" s="197">
        <v>5</v>
      </c>
      <c r="D8" s="197" t="s">
        <v>395</v>
      </c>
      <c r="E8" s="1" t="s">
        <v>578</v>
      </c>
      <c r="F8" s="1" t="s">
        <v>704</v>
      </c>
      <c r="I8" s="1" t="s">
        <v>137</v>
      </c>
      <c r="J8" s="197" t="s">
        <v>4</v>
      </c>
      <c r="K8" s="197">
        <v>11</v>
      </c>
      <c r="L8" s="197" t="s">
        <v>395</v>
      </c>
      <c r="M8" s="233" t="s">
        <v>453</v>
      </c>
      <c r="N8" s="1" t="s">
        <v>454</v>
      </c>
    </row>
    <row r="9" spans="1:15" x14ac:dyDescent="0.3">
      <c r="A9" s="1" t="s">
        <v>120</v>
      </c>
      <c r="B9" s="197" t="s">
        <v>0</v>
      </c>
      <c r="C9" s="197">
        <v>5</v>
      </c>
      <c r="D9" s="197" t="s">
        <v>395</v>
      </c>
      <c r="I9" s="1" t="s">
        <v>151</v>
      </c>
      <c r="J9" s="197" t="s">
        <v>2</v>
      </c>
      <c r="K9" s="197">
        <v>9</v>
      </c>
      <c r="L9" s="197" t="s">
        <v>395</v>
      </c>
      <c r="M9" s="233" t="s">
        <v>677</v>
      </c>
      <c r="N9" s="1" t="s">
        <v>498</v>
      </c>
      <c r="O9" s="1" t="s">
        <v>678</v>
      </c>
    </row>
    <row r="10" spans="1:15" x14ac:dyDescent="0.3">
      <c r="A10" s="1" t="s">
        <v>5</v>
      </c>
      <c r="B10" s="197" t="s">
        <v>0</v>
      </c>
      <c r="C10" s="197">
        <v>5</v>
      </c>
      <c r="D10" s="197" t="s">
        <v>395</v>
      </c>
      <c r="I10" s="1" t="s">
        <v>326</v>
      </c>
      <c r="J10" s="197" t="s">
        <v>3</v>
      </c>
      <c r="K10" s="197">
        <v>9</v>
      </c>
      <c r="L10" s="197" t="s">
        <v>395</v>
      </c>
      <c r="M10" s="233" t="s">
        <v>462</v>
      </c>
      <c r="N10" s="1" t="s">
        <v>463</v>
      </c>
    </row>
    <row r="11" spans="1:15" x14ac:dyDescent="0.3">
      <c r="A11" s="1" t="s">
        <v>389</v>
      </c>
      <c r="B11" s="197" t="s">
        <v>0</v>
      </c>
      <c r="C11" s="197">
        <v>5</v>
      </c>
      <c r="D11" s="197" t="s">
        <v>395</v>
      </c>
      <c r="E11" s="1" t="s">
        <v>283</v>
      </c>
      <c r="F11" s="1" t="s">
        <v>399</v>
      </c>
      <c r="I11" s="1" t="s">
        <v>336</v>
      </c>
      <c r="J11" s="197" t="s">
        <v>4</v>
      </c>
      <c r="K11" s="197">
        <v>9</v>
      </c>
      <c r="L11" s="197" t="s">
        <v>395</v>
      </c>
      <c r="M11" s="233" t="s">
        <v>444</v>
      </c>
      <c r="N11" s="1" t="s">
        <v>464</v>
      </c>
    </row>
    <row r="12" spans="1:15" x14ac:dyDescent="0.3">
      <c r="A12" s="1" t="s">
        <v>319</v>
      </c>
      <c r="B12" s="197" t="s">
        <v>0</v>
      </c>
      <c r="C12" s="197">
        <v>5</v>
      </c>
      <c r="D12" s="197" t="s">
        <v>395</v>
      </c>
      <c r="E12" s="1" t="s">
        <v>530</v>
      </c>
      <c r="F12" s="1" t="s">
        <v>526</v>
      </c>
      <c r="G12" s="1" t="s">
        <v>536</v>
      </c>
      <c r="I12" s="1" t="s">
        <v>285</v>
      </c>
      <c r="J12" s="197" t="s">
        <v>4</v>
      </c>
      <c r="K12" s="197">
        <v>8</v>
      </c>
      <c r="L12" s="197" t="s">
        <v>395</v>
      </c>
      <c r="M12" s="233" t="s">
        <v>547</v>
      </c>
    </row>
    <row r="13" spans="1:15" x14ac:dyDescent="0.3">
      <c r="A13" s="1" t="s">
        <v>276</v>
      </c>
      <c r="B13" s="197" t="s">
        <v>0</v>
      </c>
      <c r="C13" s="197">
        <v>5</v>
      </c>
      <c r="D13" s="197" t="s">
        <v>395</v>
      </c>
      <c r="E13" s="1" t="s">
        <v>400</v>
      </c>
      <c r="F13" s="1" t="s">
        <v>401</v>
      </c>
      <c r="G13" s="1" t="s">
        <v>402</v>
      </c>
      <c r="I13" s="1" t="s">
        <v>99</v>
      </c>
      <c r="J13" s="197" t="s">
        <v>0</v>
      </c>
      <c r="K13" s="197">
        <v>7</v>
      </c>
      <c r="L13" s="197" t="s">
        <v>395</v>
      </c>
      <c r="M13" s="233" t="s">
        <v>527</v>
      </c>
      <c r="N13" s="1" t="s">
        <v>545</v>
      </c>
    </row>
    <row r="14" spans="1:15" x14ac:dyDescent="0.3">
      <c r="A14" s="1" t="s">
        <v>233</v>
      </c>
      <c r="B14" s="197" t="s">
        <v>0</v>
      </c>
      <c r="C14" s="197">
        <v>5</v>
      </c>
      <c r="D14" s="197" t="s">
        <v>395</v>
      </c>
      <c r="E14" s="1" t="s">
        <v>520</v>
      </c>
      <c r="I14" s="1" t="s">
        <v>340</v>
      </c>
      <c r="J14" s="197" t="s">
        <v>2</v>
      </c>
      <c r="K14" s="197">
        <v>7</v>
      </c>
      <c r="L14" s="197" t="s">
        <v>395</v>
      </c>
      <c r="M14" s="233" t="s">
        <v>459</v>
      </c>
      <c r="N14" s="1" t="s">
        <v>546</v>
      </c>
    </row>
    <row r="15" spans="1:15" x14ac:dyDescent="0.3">
      <c r="A15" s="1" t="s">
        <v>7</v>
      </c>
      <c r="B15" s="197" t="s">
        <v>0</v>
      </c>
      <c r="C15" s="197">
        <v>5</v>
      </c>
      <c r="D15" s="197" t="s">
        <v>395</v>
      </c>
      <c r="I15" s="1" t="s">
        <v>339</v>
      </c>
      <c r="J15" s="197" t="s">
        <v>1</v>
      </c>
      <c r="K15" s="197">
        <v>7</v>
      </c>
      <c r="L15" s="197" t="s">
        <v>395</v>
      </c>
      <c r="M15" s="233" t="s">
        <v>421</v>
      </c>
      <c r="N15" s="1" t="s">
        <v>461</v>
      </c>
    </row>
    <row r="16" spans="1:15" x14ac:dyDescent="0.3">
      <c r="A16" s="1" t="s">
        <v>121</v>
      </c>
      <c r="B16" s="197" t="s">
        <v>0</v>
      </c>
      <c r="C16" s="197">
        <v>5</v>
      </c>
      <c r="D16" s="197" t="s">
        <v>395</v>
      </c>
      <c r="I16" s="1" t="s">
        <v>98</v>
      </c>
      <c r="J16" s="197" t="s">
        <v>3</v>
      </c>
      <c r="K16" s="197">
        <v>7</v>
      </c>
      <c r="L16" s="197" t="s">
        <v>395</v>
      </c>
      <c r="M16" s="233" t="s">
        <v>408</v>
      </c>
    </row>
    <row r="17" spans="1:15" x14ac:dyDescent="0.3">
      <c r="A17" s="1" t="s">
        <v>239</v>
      </c>
      <c r="B17" s="197" t="s">
        <v>0</v>
      </c>
      <c r="C17" s="197">
        <v>5</v>
      </c>
      <c r="D17" s="197" t="s">
        <v>395</v>
      </c>
      <c r="I17" s="1" t="s">
        <v>316</v>
      </c>
      <c r="J17" s="197" t="s">
        <v>4</v>
      </c>
      <c r="K17" s="197">
        <v>7</v>
      </c>
      <c r="L17" s="197" t="s">
        <v>395</v>
      </c>
      <c r="M17" s="233" t="s">
        <v>641</v>
      </c>
      <c r="N17" s="1" t="s">
        <v>432</v>
      </c>
    </row>
    <row r="18" spans="1:15" x14ac:dyDescent="0.3">
      <c r="A18" s="1" t="s">
        <v>8</v>
      </c>
      <c r="B18" s="197" t="s">
        <v>0</v>
      </c>
      <c r="C18" s="197">
        <v>5</v>
      </c>
      <c r="D18" s="197" t="s">
        <v>395</v>
      </c>
      <c r="I18" s="1" t="s">
        <v>354</v>
      </c>
      <c r="J18" s="197" t="s">
        <v>4</v>
      </c>
      <c r="K18" s="197">
        <v>7</v>
      </c>
      <c r="L18" s="197" t="s">
        <v>395</v>
      </c>
      <c r="M18" s="233" t="s">
        <v>447</v>
      </c>
      <c r="N18" s="1" t="s">
        <v>402</v>
      </c>
      <c r="O18" s="1" t="s">
        <v>617</v>
      </c>
    </row>
    <row r="19" spans="1:15" x14ac:dyDescent="0.3">
      <c r="A19" s="1" t="s">
        <v>9</v>
      </c>
      <c r="B19" s="197" t="s">
        <v>0</v>
      </c>
      <c r="C19" s="197">
        <v>5</v>
      </c>
      <c r="D19" s="197" t="s">
        <v>395</v>
      </c>
      <c r="E19" s="1" t="s">
        <v>405</v>
      </c>
      <c r="F19" s="1" t="s">
        <v>406</v>
      </c>
      <c r="I19" s="1" t="s">
        <v>205</v>
      </c>
      <c r="J19" s="197" t="s">
        <v>0</v>
      </c>
      <c r="K19" s="197">
        <v>6</v>
      </c>
      <c r="L19" s="197" t="s">
        <v>395</v>
      </c>
      <c r="M19" s="233" t="s">
        <v>398</v>
      </c>
    </row>
    <row r="20" spans="1:15" x14ac:dyDescent="0.3">
      <c r="A20" s="1" t="s">
        <v>300</v>
      </c>
      <c r="B20" s="197" t="s">
        <v>0</v>
      </c>
      <c r="C20" s="197">
        <v>5</v>
      </c>
      <c r="D20" s="197" t="s">
        <v>395</v>
      </c>
      <c r="E20" s="1" t="s">
        <v>407</v>
      </c>
      <c r="F20" s="1" t="s">
        <v>471</v>
      </c>
      <c r="I20" s="1" t="s">
        <v>206</v>
      </c>
      <c r="J20" s="197" t="s">
        <v>2</v>
      </c>
      <c r="K20" s="197">
        <v>6</v>
      </c>
      <c r="L20" s="197" t="s">
        <v>395</v>
      </c>
      <c r="M20" s="233" t="s">
        <v>484</v>
      </c>
      <c r="N20" s="1" t="s">
        <v>485</v>
      </c>
      <c r="O20" s="1" t="s">
        <v>486</v>
      </c>
    </row>
    <row r="21" spans="1:15" x14ac:dyDescent="0.3">
      <c r="A21" s="1" t="s">
        <v>299</v>
      </c>
      <c r="B21" s="197" t="s">
        <v>0</v>
      </c>
      <c r="C21" s="197">
        <v>5</v>
      </c>
      <c r="D21" s="197" t="s">
        <v>395</v>
      </c>
      <c r="E21" s="1" t="s">
        <v>408</v>
      </c>
      <c r="I21" s="234" t="s">
        <v>647</v>
      </c>
      <c r="J21" s="235" t="s">
        <v>1</v>
      </c>
      <c r="K21" s="235">
        <v>6</v>
      </c>
      <c r="L21" s="235" t="s">
        <v>395</v>
      </c>
      <c r="M21" s="234" t="s">
        <v>396</v>
      </c>
      <c r="N21" s="234" t="s">
        <v>477</v>
      </c>
      <c r="O21" s="234" t="s">
        <v>720</v>
      </c>
    </row>
    <row r="22" spans="1:15" x14ac:dyDescent="0.3">
      <c r="A22" s="1" t="s">
        <v>409</v>
      </c>
      <c r="B22" s="197" t="s">
        <v>2</v>
      </c>
      <c r="C22" s="197">
        <v>5</v>
      </c>
      <c r="D22" s="197" t="s">
        <v>395</v>
      </c>
      <c r="E22" s="1" t="s">
        <v>396</v>
      </c>
      <c r="F22" s="1" t="s">
        <v>410</v>
      </c>
      <c r="G22" s="1" t="s">
        <v>538</v>
      </c>
      <c r="I22" s="1" t="s">
        <v>94</v>
      </c>
      <c r="J22" s="197" t="s">
        <v>1</v>
      </c>
      <c r="K22" s="197">
        <v>6</v>
      </c>
      <c r="L22" s="197" t="s">
        <v>395</v>
      </c>
      <c r="M22" s="233" t="s">
        <v>447</v>
      </c>
      <c r="N22" s="1" t="s">
        <v>460</v>
      </c>
      <c r="O22" s="1" t="s">
        <v>534</v>
      </c>
    </row>
    <row r="23" spans="1:15" x14ac:dyDescent="0.3">
      <c r="A23" s="1" t="s">
        <v>11</v>
      </c>
      <c r="B23" s="197" t="s">
        <v>2</v>
      </c>
      <c r="C23" s="197">
        <v>5</v>
      </c>
      <c r="D23" s="197" t="s">
        <v>395</v>
      </c>
      <c r="I23" s="1" t="s">
        <v>32</v>
      </c>
      <c r="J23" s="197" t="s">
        <v>0</v>
      </c>
      <c r="K23" s="197">
        <v>5</v>
      </c>
      <c r="L23" s="197" t="s">
        <v>395</v>
      </c>
      <c r="M23" s="233" t="s">
        <v>465</v>
      </c>
      <c r="N23" s="1" t="s">
        <v>466</v>
      </c>
    </row>
    <row r="24" spans="1:15" x14ac:dyDescent="0.3">
      <c r="A24" s="1" t="s">
        <v>411</v>
      </c>
      <c r="B24" s="197" t="s">
        <v>2</v>
      </c>
      <c r="C24" s="197">
        <v>5</v>
      </c>
      <c r="D24" s="197" t="s">
        <v>395</v>
      </c>
      <c r="E24" s="1" t="s">
        <v>412</v>
      </c>
      <c r="I24" s="1" t="s">
        <v>33</v>
      </c>
      <c r="J24" s="197" t="s">
        <v>0</v>
      </c>
      <c r="K24" s="197">
        <v>5</v>
      </c>
      <c r="L24" s="197" t="s">
        <v>395</v>
      </c>
      <c r="M24" s="233"/>
    </row>
    <row r="25" spans="1:15" x14ac:dyDescent="0.3">
      <c r="A25" s="1" t="s">
        <v>320</v>
      </c>
      <c r="B25" s="197" t="s">
        <v>2</v>
      </c>
      <c r="C25" s="197">
        <v>5</v>
      </c>
      <c r="D25" s="197" t="s">
        <v>395</v>
      </c>
      <c r="E25" s="1" t="s">
        <v>606</v>
      </c>
      <c r="F25" s="1" t="s">
        <v>416</v>
      </c>
      <c r="I25" s="1" t="s">
        <v>621</v>
      </c>
      <c r="J25" s="197" t="s">
        <v>0</v>
      </c>
      <c r="K25" s="197">
        <v>5</v>
      </c>
      <c r="L25" s="197"/>
      <c r="M25" s="233"/>
    </row>
    <row r="26" spans="1:15" x14ac:dyDescent="0.3">
      <c r="A26" s="1" t="s">
        <v>12</v>
      </c>
      <c r="B26" s="197" t="s">
        <v>2</v>
      </c>
      <c r="C26" s="197">
        <v>5</v>
      </c>
      <c r="D26" s="197" t="s">
        <v>395</v>
      </c>
      <c r="I26" s="1" t="s">
        <v>39</v>
      </c>
      <c r="J26" s="197" t="s">
        <v>0</v>
      </c>
      <c r="K26" s="197">
        <v>5</v>
      </c>
      <c r="L26" s="197" t="s">
        <v>395</v>
      </c>
      <c r="M26" s="233" t="s">
        <v>467</v>
      </c>
      <c r="N26" s="1" t="s">
        <v>403</v>
      </c>
    </row>
    <row r="27" spans="1:15" x14ac:dyDescent="0.3">
      <c r="A27" s="1" t="s">
        <v>13</v>
      </c>
      <c r="B27" s="197" t="s">
        <v>2</v>
      </c>
      <c r="C27" s="197">
        <v>5</v>
      </c>
      <c r="D27" s="197" t="s">
        <v>395</v>
      </c>
      <c r="E27" s="1" t="s">
        <v>415</v>
      </c>
      <c r="F27" s="1" t="s">
        <v>545</v>
      </c>
      <c r="I27" s="1" t="s">
        <v>257</v>
      </c>
      <c r="J27" s="197" t="s">
        <v>0</v>
      </c>
      <c r="K27" s="197">
        <v>5</v>
      </c>
      <c r="L27" s="197" t="s">
        <v>395</v>
      </c>
      <c r="M27" s="233" t="s">
        <v>507</v>
      </c>
      <c r="N27" s="1" t="s">
        <v>441</v>
      </c>
      <c r="O27" s="1" t="s">
        <v>642</v>
      </c>
    </row>
    <row r="28" spans="1:15" x14ac:dyDescent="0.3">
      <c r="A28" s="1" t="s">
        <v>680</v>
      </c>
      <c r="B28" s="197" t="s">
        <v>2</v>
      </c>
      <c r="C28" s="197">
        <v>5</v>
      </c>
      <c r="D28" s="197" t="s">
        <v>395</v>
      </c>
      <c r="I28" s="1" t="s">
        <v>42</v>
      </c>
      <c r="J28" s="197" t="s">
        <v>0</v>
      </c>
      <c r="K28" s="197">
        <v>5</v>
      </c>
      <c r="L28" s="197" t="s">
        <v>395</v>
      </c>
      <c r="M28" s="233" t="s">
        <v>417</v>
      </c>
      <c r="N28" s="1" t="s">
        <v>467</v>
      </c>
    </row>
    <row r="29" spans="1:15" x14ac:dyDescent="0.3">
      <c r="A29" s="1" t="s">
        <v>117</v>
      </c>
      <c r="B29" s="197" t="s">
        <v>2</v>
      </c>
      <c r="C29" s="197">
        <v>5</v>
      </c>
      <c r="D29" s="197" t="s">
        <v>395</v>
      </c>
      <c r="I29" s="1" t="s">
        <v>468</v>
      </c>
      <c r="J29" s="197" t="s">
        <v>0</v>
      </c>
      <c r="K29" s="197">
        <v>5</v>
      </c>
      <c r="L29" s="197" t="s">
        <v>395</v>
      </c>
      <c r="M29" s="233" t="s">
        <v>398</v>
      </c>
    </row>
    <row r="30" spans="1:15" x14ac:dyDescent="0.3">
      <c r="A30" s="1" t="s">
        <v>388</v>
      </c>
      <c r="B30" s="197" t="s">
        <v>2</v>
      </c>
      <c r="C30" s="197">
        <v>5</v>
      </c>
      <c r="D30" s="197" t="s">
        <v>395</v>
      </c>
      <c r="E30" s="1" t="s">
        <v>524</v>
      </c>
      <c r="I30" s="1" t="s">
        <v>45</v>
      </c>
      <c r="J30" s="197" t="s">
        <v>0</v>
      </c>
      <c r="K30" s="197">
        <v>5</v>
      </c>
      <c r="L30" s="197" t="s">
        <v>395</v>
      </c>
      <c r="M30" s="233"/>
    </row>
    <row r="31" spans="1:15" x14ac:dyDescent="0.3">
      <c r="A31" s="1" t="s">
        <v>670</v>
      </c>
      <c r="B31" s="197" t="s">
        <v>2</v>
      </c>
      <c r="C31" s="197">
        <v>5</v>
      </c>
      <c r="D31" s="197" t="s">
        <v>395</v>
      </c>
      <c r="E31" s="1" t="s">
        <v>684</v>
      </c>
      <c r="F31" s="1" t="s">
        <v>440</v>
      </c>
      <c r="G31" s="1" t="s">
        <v>685</v>
      </c>
      <c r="I31" s="1" t="s">
        <v>51</v>
      </c>
      <c r="J31" s="197" t="s">
        <v>0</v>
      </c>
      <c r="K31" s="197">
        <v>5</v>
      </c>
      <c r="L31" s="197"/>
      <c r="M31" s="233"/>
    </row>
    <row r="32" spans="1:15" x14ac:dyDescent="0.3">
      <c r="A32" s="1" t="s">
        <v>278</v>
      </c>
      <c r="B32" s="197" t="s">
        <v>2</v>
      </c>
      <c r="C32" s="197">
        <v>5</v>
      </c>
      <c r="D32" s="197" t="s">
        <v>395</v>
      </c>
      <c r="E32" s="1" t="s">
        <v>658</v>
      </c>
      <c r="I32" s="1" t="s">
        <v>52</v>
      </c>
      <c r="J32" s="197" t="s">
        <v>0</v>
      </c>
      <c r="K32" s="197">
        <v>5</v>
      </c>
      <c r="L32" s="197" t="s">
        <v>395</v>
      </c>
      <c r="M32" s="233" t="s">
        <v>528</v>
      </c>
      <c r="N32" s="1" t="s">
        <v>414</v>
      </c>
      <c r="O32" s="1" t="s">
        <v>533</v>
      </c>
    </row>
    <row r="33" spans="1:15" x14ac:dyDescent="0.3">
      <c r="A33" s="1" t="s">
        <v>122</v>
      </c>
      <c r="B33" s="197" t="s">
        <v>2</v>
      </c>
      <c r="C33" s="197">
        <v>5</v>
      </c>
      <c r="D33" s="197" t="s">
        <v>395</v>
      </c>
      <c r="E33" s="1" t="s">
        <v>418</v>
      </c>
      <c r="I33" s="1" t="s">
        <v>152</v>
      </c>
      <c r="J33" s="197" t="s">
        <v>0</v>
      </c>
      <c r="K33" s="197">
        <v>5</v>
      </c>
      <c r="L33" s="197" t="s">
        <v>395</v>
      </c>
      <c r="M33" s="233"/>
    </row>
    <row r="34" spans="1:15" x14ac:dyDescent="0.3">
      <c r="A34" s="1" t="s">
        <v>263</v>
      </c>
      <c r="B34" s="197" t="s">
        <v>1</v>
      </c>
      <c r="C34" s="197">
        <v>5</v>
      </c>
      <c r="D34" s="197" t="s">
        <v>395</v>
      </c>
      <c r="E34" s="1" t="s">
        <v>420</v>
      </c>
      <c r="F34" s="1" t="s">
        <v>543</v>
      </c>
      <c r="I34" s="1" t="s">
        <v>56</v>
      </c>
      <c r="J34" s="197" t="s">
        <v>0</v>
      </c>
      <c r="K34" s="197">
        <v>5</v>
      </c>
      <c r="L34" s="197"/>
      <c r="M34" s="233"/>
    </row>
    <row r="35" spans="1:15" x14ac:dyDescent="0.3">
      <c r="A35" s="1" t="s">
        <v>15</v>
      </c>
      <c r="B35" s="197" t="s">
        <v>1</v>
      </c>
      <c r="C35" s="197">
        <v>5</v>
      </c>
      <c r="D35" s="197" t="s">
        <v>395</v>
      </c>
      <c r="E35" s="1" t="s">
        <v>421</v>
      </c>
      <c r="F35" s="1" t="s">
        <v>473</v>
      </c>
      <c r="I35" s="1" t="s">
        <v>251</v>
      </c>
      <c r="J35" s="197" t="s">
        <v>0</v>
      </c>
      <c r="K35" s="197">
        <v>5</v>
      </c>
      <c r="L35" s="197"/>
      <c r="M35" s="233"/>
    </row>
    <row r="36" spans="1:15" x14ac:dyDescent="0.3">
      <c r="A36" s="1" t="s">
        <v>204</v>
      </c>
      <c r="B36" s="197" t="s">
        <v>1</v>
      </c>
      <c r="C36" s="197">
        <v>5</v>
      </c>
      <c r="D36" s="197" t="s">
        <v>395</v>
      </c>
      <c r="E36" s="1" t="s">
        <v>422</v>
      </c>
      <c r="F36" s="1" t="s">
        <v>442</v>
      </c>
      <c r="G36" s="1" t="s">
        <v>423</v>
      </c>
      <c r="I36" s="1" t="s">
        <v>62</v>
      </c>
      <c r="J36" s="197" t="s">
        <v>0</v>
      </c>
      <c r="K36" s="197">
        <v>5</v>
      </c>
      <c r="L36" s="197"/>
      <c r="M36" s="233"/>
    </row>
    <row r="37" spans="1:15" x14ac:dyDescent="0.3">
      <c r="A37" s="1" t="s">
        <v>16</v>
      </c>
      <c r="B37" s="197" t="s">
        <v>1</v>
      </c>
      <c r="C37" s="197">
        <v>5</v>
      </c>
      <c r="D37" s="197" t="s">
        <v>395</v>
      </c>
      <c r="I37" s="1" t="s">
        <v>365</v>
      </c>
      <c r="J37" s="197" t="s">
        <v>0</v>
      </c>
      <c r="K37" s="197">
        <v>5</v>
      </c>
      <c r="L37" s="197" t="s">
        <v>395</v>
      </c>
      <c r="M37" s="233" t="s">
        <v>404</v>
      </c>
      <c r="N37" s="1" t="s">
        <v>442</v>
      </c>
      <c r="O37" s="1" t="s">
        <v>494</v>
      </c>
    </row>
    <row r="38" spans="1:15" x14ac:dyDescent="0.3">
      <c r="A38" s="1" t="s">
        <v>317</v>
      </c>
      <c r="B38" s="197" t="s">
        <v>1</v>
      </c>
      <c r="C38" s="197">
        <v>5</v>
      </c>
      <c r="D38" s="197" t="s">
        <v>395</v>
      </c>
      <c r="E38" s="1" t="s">
        <v>396</v>
      </c>
      <c r="F38" s="1" t="s">
        <v>531</v>
      </c>
      <c r="G38" s="1" t="s">
        <v>464</v>
      </c>
      <c r="I38" s="1" t="s">
        <v>70</v>
      </c>
      <c r="J38" s="197" t="s">
        <v>0</v>
      </c>
      <c r="K38" s="197">
        <v>5</v>
      </c>
      <c r="L38" s="197" t="s">
        <v>395</v>
      </c>
      <c r="M38" s="233"/>
    </row>
    <row r="39" spans="1:15" x14ac:dyDescent="0.3">
      <c r="A39" s="1" t="s">
        <v>616</v>
      </c>
      <c r="B39" s="197" t="s">
        <v>1</v>
      </c>
      <c r="C39" s="197">
        <v>5</v>
      </c>
      <c r="D39" s="197" t="s">
        <v>395</v>
      </c>
      <c r="E39" s="1" t="s">
        <v>578</v>
      </c>
      <c r="F39" s="1" t="s">
        <v>634</v>
      </c>
      <c r="I39" s="1" t="s">
        <v>72</v>
      </c>
      <c r="J39" s="197" t="s">
        <v>0</v>
      </c>
      <c r="K39" s="197">
        <v>5</v>
      </c>
      <c r="L39" s="197" t="s">
        <v>395</v>
      </c>
      <c r="M39" s="233"/>
    </row>
    <row r="40" spans="1:15" x14ac:dyDescent="0.3">
      <c r="A40" s="1" t="s">
        <v>18</v>
      </c>
      <c r="B40" s="197" t="s">
        <v>1</v>
      </c>
      <c r="C40" s="197">
        <v>5</v>
      </c>
      <c r="D40" s="197" t="s">
        <v>395</v>
      </c>
      <c r="I40" s="1" t="s">
        <v>469</v>
      </c>
      <c r="J40" s="197" t="s">
        <v>0</v>
      </c>
      <c r="K40" s="197">
        <v>5</v>
      </c>
      <c r="L40" s="197" t="s">
        <v>395</v>
      </c>
      <c r="M40" s="233"/>
    </row>
    <row r="41" spans="1:15" x14ac:dyDescent="0.3">
      <c r="A41" s="1" t="s">
        <v>19</v>
      </c>
      <c r="B41" s="197" t="s">
        <v>1</v>
      </c>
      <c r="C41" s="197">
        <v>5</v>
      </c>
      <c r="D41" s="197" t="s">
        <v>395</v>
      </c>
      <c r="E41" s="1" t="s">
        <v>425</v>
      </c>
      <c r="F41" s="1" t="s">
        <v>426</v>
      </c>
      <c r="I41" s="1" t="s">
        <v>499</v>
      </c>
      <c r="J41" s="197" t="s">
        <v>0</v>
      </c>
      <c r="K41" s="197">
        <v>5</v>
      </c>
      <c r="L41" s="197" t="s">
        <v>395</v>
      </c>
      <c r="M41" s="233" t="s">
        <v>496</v>
      </c>
      <c r="N41" s="1" t="s">
        <v>417</v>
      </c>
    </row>
    <row r="42" spans="1:15" x14ac:dyDescent="0.3">
      <c r="A42" s="1" t="s">
        <v>266</v>
      </c>
      <c r="B42" s="197" t="s">
        <v>1</v>
      </c>
      <c r="C42" s="197">
        <v>5</v>
      </c>
      <c r="D42" s="197" t="s">
        <v>395</v>
      </c>
      <c r="E42" s="1" t="s">
        <v>427</v>
      </c>
      <c r="F42" s="1" t="s">
        <v>711</v>
      </c>
      <c r="I42" s="1" t="s">
        <v>243</v>
      </c>
      <c r="J42" s="197" t="s">
        <v>0</v>
      </c>
      <c r="K42" s="197">
        <v>5</v>
      </c>
      <c r="L42" s="197" t="s">
        <v>395</v>
      </c>
      <c r="M42" s="233" t="s">
        <v>403</v>
      </c>
      <c r="N42" s="1" t="s">
        <v>466</v>
      </c>
    </row>
    <row r="43" spans="1:15" x14ac:dyDescent="0.3">
      <c r="A43" s="1" t="s">
        <v>20</v>
      </c>
      <c r="B43" s="197" t="s">
        <v>1</v>
      </c>
      <c r="C43" s="197">
        <v>5</v>
      </c>
      <c r="D43" s="197" t="s">
        <v>395</v>
      </c>
      <c r="E43" s="1" t="s">
        <v>428</v>
      </c>
      <c r="I43" s="1" t="s">
        <v>80</v>
      </c>
      <c r="J43" s="197" t="s">
        <v>0</v>
      </c>
      <c r="K43" s="197">
        <v>5</v>
      </c>
      <c r="L43" s="197" t="s">
        <v>395</v>
      </c>
      <c r="M43" s="233" t="s">
        <v>470</v>
      </c>
      <c r="N43" s="1" t="s">
        <v>154</v>
      </c>
    </row>
    <row r="44" spans="1:15" x14ac:dyDescent="0.3">
      <c r="A44" s="1" t="s">
        <v>21</v>
      </c>
      <c r="B44" s="197" t="s">
        <v>1</v>
      </c>
      <c r="C44" s="197">
        <v>5</v>
      </c>
      <c r="D44" s="197" t="s">
        <v>395</v>
      </c>
      <c r="I44" s="1" t="s">
        <v>374</v>
      </c>
      <c r="J44" s="197" t="s">
        <v>0</v>
      </c>
      <c r="K44" s="197">
        <v>5</v>
      </c>
      <c r="L44" s="197" t="s">
        <v>395</v>
      </c>
      <c r="M44" s="233" t="s">
        <v>659</v>
      </c>
      <c r="N44" s="1" t="s">
        <v>660</v>
      </c>
      <c r="O44" s="1" t="s">
        <v>661</v>
      </c>
    </row>
    <row r="45" spans="1:15" x14ac:dyDescent="0.3">
      <c r="A45" s="1" t="s">
        <v>429</v>
      </c>
      <c r="B45" s="197" t="s">
        <v>3</v>
      </c>
      <c r="C45" s="197">
        <v>5</v>
      </c>
      <c r="D45" s="197" t="s">
        <v>395</v>
      </c>
      <c r="E45" s="1" t="s">
        <v>430</v>
      </c>
      <c r="F45" s="1" t="s">
        <v>471</v>
      </c>
      <c r="I45" s="1" t="s">
        <v>302</v>
      </c>
      <c r="J45" s="197" t="s">
        <v>0</v>
      </c>
      <c r="K45" s="197">
        <v>5</v>
      </c>
      <c r="L45" s="197" t="s">
        <v>395</v>
      </c>
      <c r="M45" s="233" t="s">
        <v>452</v>
      </c>
    </row>
    <row r="46" spans="1:15" x14ac:dyDescent="0.3">
      <c r="A46" s="1" t="s">
        <v>431</v>
      </c>
      <c r="B46" s="197" t="s">
        <v>3</v>
      </c>
      <c r="C46" s="197">
        <v>5</v>
      </c>
      <c r="D46" s="197" t="s">
        <v>395</v>
      </c>
      <c r="I46" s="1" t="s">
        <v>82</v>
      </c>
      <c r="J46" s="197" t="s">
        <v>0</v>
      </c>
      <c r="K46" s="197">
        <v>5</v>
      </c>
      <c r="L46" s="197" t="s">
        <v>395</v>
      </c>
      <c r="M46" s="233" t="s">
        <v>474</v>
      </c>
      <c r="N46" s="1" t="s">
        <v>475</v>
      </c>
    </row>
    <row r="47" spans="1:15" x14ac:dyDescent="0.3">
      <c r="A47" s="1" t="s">
        <v>290</v>
      </c>
      <c r="B47" s="197" t="s">
        <v>3</v>
      </c>
      <c r="C47" s="197">
        <v>5</v>
      </c>
      <c r="D47" s="197" t="s">
        <v>395</v>
      </c>
      <c r="E47" s="1" t="s">
        <v>432</v>
      </c>
      <c r="F47" s="1" t="s">
        <v>440</v>
      </c>
      <c r="G47" s="1" t="s">
        <v>441</v>
      </c>
      <c r="I47" s="1" t="s">
        <v>306</v>
      </c>
      <c r="J47" s="197" t="s">
        <v>0</v>
      </c>
      <c r="K47" s="197">
        <v>5</v>
      </c>
      <c r="L47" s="197"/>
      <c r="M47" s="233"/>
    </row>
    <row r="48" spans="1:15" x14ac:dyDescent="0.3">
      <c r="A48" s="1" t="s">
        <v>362</v>
      </c>
      <c r="B48" s="197" t="s">
        <v>3</v>
      </c>
      <c r="C48" s="197">
        <v>5</v>
      </c>
      <c r="D48" s="197" t="s">
        <v>395</v>
      </c>
      <c r="E48" s="1" t="s">
        <v>510</v>
      </c>
      <c r="F48" s="1" t="s">
        <v>607</v>
      </c>
      <c r="I48" s="1" t="s">
        <v>476</v>
      </c>
      <c r="J48" s="197" t="s">
        <v>0</v>
      </c>
      <c r="K48" s="197">
        <v>5</v>
      </c>
      <c r="L48" s="197" t="s">
        <v>395</v>
      </c>
      <c r="M48" s="233" t="s">
        <v>477</v>
      </c>
      <c r="N48" s="1" t="s">
        <v>154</v>
      </c>
      <c r="O48" s="1" t="s">
        <v>471</v>
      </c>
    </row>
    <row r="49" spans="1:15" x14ac:dyDescent="0.3">
      <c r="A49" s="1" t="s">
        <v>523</v>
      </c>
      <c r="B49" s="197" t="s">
        <v>3</v>
      </c>
      <c r="C49" s="197">
        <v>5</v>
      </c>
      <c r="D49" s="197" t="s">
        <v>395</v>
      </c>
      <c r="I49" s="1" t="s">
        <v>90</v>
      </c>
      <c r="J49" s="197" t="s">
        <v>0</v>
      </c>
      <c r="K49" s="197">
        <v>5</v>
      </c>
      <c r="L49" s="197" t="s">
        <v>395</v>
      </c>
      <c r="M49" s="233"/>
    </row>
    <row r="50" spans="1:15" x14ac:dyDescent="0.3">
      <c r="A50" s="1" t="s">
        <v>114</v>
      </c>
      <c r="B50" s="197" t="s">
        <v>3</v>
      </c>
      <c r="C50" s="197">
        <v>5</v>
      </c>
      <c r="D50" s="197" t="s">
        <v>395</v>
      </c>
      <c r="E50" s="1" t="s">
        <v>433</v>
      </c>
      <c r="F50" s="1" t="s">
        <v>432</v>
      </c>
      <c r="I50" s="1" t="s">
        <v>91</v>
      </c>
      <c r="J50" s="197" t="s">
        <v>0</v>
      </c>
      <c r="K50" s="197">
        <v>5</v>
      </c>
      <c r="L50" s="197"/>
      <c r="M50" s="233"/>
    </row>
    <row r="51" spans="1:15" x14ac:dyDescent="0.3">
      <c r="A51" s="1" t="s">
        <v>334</v>
      </c>
      <c r="B51" s="197" t="s">
        <v>3</v>
      </c>
      <c r="C51" s="197">
        <v>5</v>
      </c>
      <c r="D51" s="197" t="s">
        <v>395</v>
      </c>
      <c r="I51" s="1" t="s">
        <v>133</v>
      </c>
      <c r="J51" s="197" t="s">
        <v>0</v>
      </c>
      <c r="K51" s="197">
        <v>5</v>
      </c>
      <c r="L51" s="197"/>
      <c r="M51" s="233"/>
    </row>
    <row r="52" spans="1:15" x14ac:dyDescent="0.3">
      <c r="A52" s="1" t="s">
        <v>307</v>
      </c>
      <c r="B52" s="197" t="s">
        <v>3</v>
      </c>
      <c r="C52" s="197">
        <v>5</v>
      </c>
      <c r="D52" s="197" t="s">
        <v>395</v>
      </c>
      <c r="E52" s="1" t="s">
        <v>408</v>
      </c>
      <c r="I52" s="1" t="s">
        <v>255</v>
      </c>
      <c r="J52" s="197" t="s">
        <v>0</v>
      </c>
      <c r="K52" s="197">
        <v>5</v>
      </c>
      <c r="L52" s="197" t="s">
        <v>395</v>
      </c>
      <c r="M52" s="233"/>
    </row>
    <row r="53" spans="1:15" x14ac:dyDescent="0.3">
      <c r="A53" s="1" t="s">
        <v>318</v>
      </c>
      <c r="B53" s="197" t="s">
        <v>3</v>
      </c>
      <c r="C53" s="197">
        <v>5</v>
      </c>
      <c r="D53" s="197" t="s">
        <v>395</v>
      </c>
      <c r="E53" s="1" t="s">
        <v>434</v>
      </c>
      <c r="F53" s="1" t="s">
        <v>435</v>
      </c>
      <c r="I53" s="1" t="s">
        <v>265</v>
      </c>
      <c r="J53" s="197" t="s">
        <v>0</v>
      </c>
      <c r="K53" s="197">
        <v>5</v>
      </c>
      <c r="L53" s="197" t="s">
        <v>395</v>
      </c>
      <c r="M53" s="233"/>
    </row>
    <row r="54" spans="1:15" x14ac:dyDescent="0.3">
      <c r="A54" s="1" t="s">
        <v>289</v>
      </c>
      <c r="B54" s="197" t="s">
        <v>3</v>
      </c>
      <c r="C54" s="197">
        <v>5</v>
      </c>
      <c r="D54" s="197" t="s">
        <v>395</v>
      </c>
      <c r="I54" s="1" t="s">
        <v>478</v>
      </c>
      <c r="J54" s="197" t="s">
        <v>0</v>
      </c>
      <c r="K54" s="197">
        <v>5</v>
      </c>
      <c r="L54" s="197"/>
      <c r="M54" s="233"/>
    </row>
    <row r="55" spans="1:15" x14ac:dyDescent="0.3">
      <c r="A55" s="1" t="s">
        <v>436</v>
      </c>
      <c r="B55" s="197" t="s">
        <v>3</v>
      </c>
      <c r="C55" s="197">
        <v>5</v>
      </c>
      <c r="D55" s="197" t="s">
        <v>395</v>
      </c>
      <c r="E55" s="1" t="s">
        <v>437</v>
      </c>
      <c r="F55" s="1" t="s">
        <v>426</v>
      </c>
      <c r="I55" s="1" t="s">
        <v>131</v>
      </c>
      <c r="J55" s="197" t="s">
        <v>0</v>
      </c>
      <c r="K55" s="197">
        <v>5</v>
      </c>
      <c r="L55" s="197"/>
      <c r="M55" s="233"/>
    </row>
    <row r="56" spans="1:15" x14ac:dyDescent="0.3">
      <c r="A56" s="1" t="s">
        <v>269</v>
      </c>
      <c r="B56" s="197" t="s">
        <v>3</v>
      </c>
      <c r="C56" s="197">
        <v>5</v>
      </c>
      <c r="D56" s="197" t="s">
        <v>395</v>
      </c>
      <c r="I56" s="1" t="s">
        <v>331</v>
      </c>
      <c r="J56" s="197" t="s">
        <v>0</v>
      </c>
      <c r="K56" s="197">
        <v>5</v>
      </c>
      <c r="L56" s="197" t="s">
        <v>395</v>
      </c>
      <c r="M56" s="233" t="s">
        <v>433</v>
      </c>
      <c r="N56" s="1" t="s">
        <v>432</v>
      </c>
    </row>
    <row r="57" spans="1:15" x14ac:dyDescent="0.3">
      <c r="A57" s="1" t="s">
        <v>24</v>
      </c>
      <c r="B57" s="197" t="s">
        <v>3</v>
      </c>
      <c r="C57" s="197">
        <v>5</v>
      </c>
      <c r="D57" s="197" t="s">
        <v>395</v>
      </c>
      <c r="E57" s="1" t="s">
        <v>426</v>
      </c>
      <c r="F57" s="1" t="s">
        <v>438</v>
      </c>
      <c r="I57" s="1" t="s">
        <v>272</v>
      </c>
      <c r="J57" s="197" t="s">
        <v>0</v>
      </c>
      <c r="K57" s="197">
        <v>5</v>
      </c>
      <c r="L57" s="197" t="s">
        <v>395</v>
      </c>
      <c r="M57" s="233" t="s">
        <v>479</v>
      </c>
      <c r="N57" s="1" t="s">
        <v>460</v>
      </c>
      <c r="O57" s="1" t="s">
        <v>537</v>
      </c>
    </row>
    <row r="58" spans="1:15" x14ac:dyDescent="0.3">
      <c r="A58" s="1" t="s">
        <v>25</v>
      </c>
      <c r="B58" s="197" t="s">
        <v>3</v>
      </c>
      <c r="C58" s="197">
        <v>5</v>
      </c>
      <c r="D58" s="197" t="s">
        <v>395</v>
      </c>
      <c r="E58" s="1" t="s">
        <v>430</v>
      </c>
      <c r="F58" s="1" t="s">
        <v>439</v>
      </c>
      <c r="I58" s="1" t="s">
        <v>521</v>
      </c>
      <c r="J58" s="197" t="s">
        <v>0</v>
      </c>
      <c r="K58" s="197">
        <v>5</v>
      </c>
      <c r="L58" s="197" t="s">
        <v>395</v>
      </c>
      <c r="M58" s="233" t="s">
        <v>643</v>
      </c>
      <c r="N58" s="1" t="s">
        <v>705</v>
      </c>
    </row>
    <row r="59" spans="1:15" x14ac:dyDescent="0.3">
      <c r="A59" s="1" t="s">
        <v>115</v>
      </c>
      <c r="B59" s="197" t="s">
        <v>4</v>
      </c>
      <c r="C59" s="197">
        <v>5</v>
      </c>
      <c r="D59" s="197" t="s">
        <v>395</v>
      </c>
      <c r="E59" s="1" t="s">
        <v>443</v>
      </c>
      <c r="F59" s="1" t="s">
        <v>406</v>
      </c>
      <c r="I59" s="1" t="s">
        <v>97</v>
      </c>
      <c r="J59" s="197" t="s">
        <v>0</v>
      </c>
      <c r="K59" s="197">
        <v>5</v>
      </c>
      <c r="L59" s="197" t="s">
        <v>395</v>
      </c>
      <c r="M59" s="233" t="s">
        <v>715</v>
      </c>
      <c r="N59" s="1" t="s">
        <v>471</v>
      </c>
      <c r="O59" s="1" t="s">
        <v>716</v>
      </c>
    </row>
    <row r="60" spans="1:15" x14ac:dyDescent="0.3">
      <c r="A60" s="1" t="s">
        <v>357</v>
      </c>
      <c r="B60" s="197" t="s">
        <v>4</v>
      </c>
      <c r="C60" s="197">
        <v>5</v>
      </c>
      <c r="D60" s="197" t="s">
        <v>395</v>
      </c>
      <c r="E60" s="1" t="s">
        <v>701</v>
      </c>
      <c r="I60" s="1" t="s">
        <v>101</v>
      </c>
      <c r="J60" s="197" t="s">
        <v>0</v>
      </c>
      <c r="K60" s="197">
        <v>5</v>
      </c>
      <c r="L60" s="197" t="s">
        <v>395</v>
      </c>
      <c r="M60" s="233"/>
    </row>
    <row r="61" spans="1:15" x14ac:dyDescent="0.3">
      <c r="A61" s="1" t="s">
        <v>27</v>
      </c>
      <c r="B61" s="197" t="s">
        <v>4</v>
      </c>
      <c r="C61" s="197">
        <v>5</v>
      </c>
      <c r="D61" s="197" t="s">
        <v>395</v>
      </c>
      <c r="I61" s="1" t="s">
        <v>102</v>
      </c>
      <c r="J61" s="197" t="s">
        <v>0</v>
      </c>
      <c r="K61" s="197">
        <v>5</v>
      </c>
      <c r="L61" s="197"/>
      <c r="M61" s="233"/>
    </row>
    <row r="62" spans="1:15" x14ac:dyDescent="0.3">
      <c r="A62" s="1" t="s">
        <v>292</v>
      </c>
      <c r="B62" s="197" t="s">
        <v>4</v>
      </c>
      <c r="C62" s="197">
        <v>5</v>
      </c>
      <c r="D62" s="197" t="s">
        <v>395</v>
      </c>
      <c r="I62" s="1" t="s">
        <v>129</v>
      </c>
      <c r="J62" s="197" t="s">
        <v>0</v>
      </c>
      <c r="K62" s="197">
        <v>5</v>
      </c>
      <c r="L62" s="197"/>
      <c r="M62" s="233"/>
    </row>
    <row r="63" spans="1:15" x14ac:dyDescent="0.3">
      <c r="A63" s="1" t="s">
        <v>321</v>
      </c>
      <c r="B63" s="197" t="s">
        <v>4</v>
      </c>
      <c r="C63" s="197">
        <v>5</v>
      </c>
      <c r="D63" s="197" t="s">
        <v>395</v>
      </c>
      <c r="E63" s="1" t="s">
        <v>434</v>
      </c>
      <c r="F63" s="1" t="s">
        <v>435</v>
      </c>
      <c r="I63" s="1" t="s">
        <v>106</v>
      </c>
      <c r="J63" s="197" t="s">
        <v>0</v>
      </c>
      <c r="K63" s="197">
        <v>5</v>
      </c>
      <c r="L63" s="197" t="s">
        <v>395</v>
      </c>
      <c r="M63" s="233" t="s">
        <v>465</v>
      </c>
      <c r="N63" s="1" t="s">
        <v>417</v>
      </c>
    </row>
    <row r="64" spans="1:15" x14ac:dyDescent="0.3">
      <c r="A64" s="1" t="s">
        <v>291</v>
      </c>
      <c r="B64" s="197" t="s">
        <v>4</v>
      </c>
      <c r="C64" s="197">
        <v>5</v>
      </c>
      <c r="D64" s="197" t="s">
        <v>395</v>
      </c>
      <c r="E64" s="1" t="s">
        <v>422</v>
      </c>
      <c r="F64" s="1" t="s">
        <v>154</v>
      </c>
      <c r="G64" s="1" t="s">
        <v>542</v>
      </c>
      <c r="I64" s="1" t="s">
        <v>134</v>
      </c>
      <c r="J64" s="197" t="s">
        <v>2</v>
      </c>
      <c r="K64" s="197">
        <v>5</v>
      </c>
      <c r="L64" s="197" t="s">
        <v>395</v>
      </c>
      <c r="M64" s="233" t="s">
        <v>417</v>
      </c>
      <c r="N64" s="1" t="s">
        <v>498</v>
      </c>
      <c r="O64" s="1" t="s">
        <v>609</v>
      </c>
    </row>
    <row r="65" spans="1:15" x14ac:dyDescent="0.3">
      <c r="A65" s="1" t="s">
        <v>116</v>
      </c>
      <c r="B65" s="197" t="s">
        <v>4</v>
      </c>
      <c r="C65" s="197">
        <v>5</v>
      </c>
      <c r="D65" s="197" t="s">
        <v>395</v>
      </c>
      <c r="E65" s="1" t="s">
        <v>445</v>
      </c>
      <c r="F65" s="1" t="s">
        <v>446</v>
      </c>
      <c r="I65" s="1" t="s">
        <v>31</v>
      </c>
      <c r="J65" s="197" t="s">
        <v>2</v>
      </c>
      <c r="K65" s="197">
        <v>5</v>
      </c>
      <c r="L65" s="197"/>
      <c r="M65" s="233"/>
    </row>
    <row r="66" spans="1:15" x14ac:dyDescent="0.3">
      <c r="A66" s="1" t="s">
        <v>248</v>
      </c>
      <c r="B66" s="197" t="s">
        <v>4</v>
      </c>
      <c r="C66" s="197">
        <v>5</v>
      </c>
      <c r="D66" s="197" t="s">
        <v>395</v>
      </c>
      <c r="I66" s="1" t="s">
        <v>36</v>
      </c>
      <c r="J66" s="197" t="s">
        <v>2</v>
      </c>
      <c r="K66" s="197">
        <v>5</v>
      </c>
      <c r="L66" s="197"/>
      <c r="M66" s="233"/>
    </row>
    <row r="67" spans="1:15" x14ac:dyDescent="0.3">
      <c r="A67" s="1" t="s">
        <v>304</v>
      </c>
      <c r="B67" s="197" t="s">
        <v>4</v>
      </c>
      <c r="C67" s="197">
        <v>5</v>
      </c>
      <c r="D67" s="197" t="s">
        <v>395</v>
      </c>
      <c r="I67" s="1" t="s">
        <v>273</v>
      </c>
      <c r="J67" s="197" t="s">
        <v>2</v>
      </c>
      <c r="K67" s="197">
        <v>5</v>
      </c>
      <c r="L67" s="197" t="s">
        <v>395</v>
      </c>
      <c r="M67" s="233" t="s">
        <v>437</v>
      </c>
      <c r="N67" s="1" t="s">
        <v>498</v>
      </c>
      <c r="O67" s="1" t="s">
        <v>679</v>
      </c>
    </row>
    <row r="68" spans="1:15" x14ac:dyDescent="0.3">
      <c r="A68" s="1" t="s">
        <v>343</v>
      </c>
      <c r="B68" s="197" t="s">
        <v>4</v>
      </c>
      <c r="C68" s="197">
        <v>5</v>
      </c>
      <c r="D68" s="197" t="s">
        <v>395</v>
      </c>
      <c r="I68" s="1" t="s">
        <v>257</v>
      </c>
      <c r="J68" s="197" t="s">
        <v>2</v>
      </c>
      <c r="K68" s="197">
        <v>5</v>
      </c>
      <c r="L68" s="197" t="s">
        <v>395</v>
      </c>
      <c r="M68" s="233" t="s">
        <v>418</v>
      </c>
    </row>
    <row r="69" spans="1:15" x14ac:dyDescent="0.3">
      <c r="A69" s="1" t="s">
        <v>28</v>
      </c>
      <c r="B69" s="197" t="s">
        <v>4</v>
      </c>
      <c r="C69" s="197">
        <v>5</v>
      </c>
      <c r="D69" s="197" t="s">
        <v>395</v>
      </c>
      <c r="I69" s="1" t="s">
        <v>41</v>
      </c>
      <c r="J69" s="197" t="s">
        <v>2</v>
      </c>
      <c r="K69" s="197">
        <v>5</v>
      </c>
      <c r="L69" s="197" t="s">
        <v>395</v>
      </c>
      <c r="M69" s="233" t="s">
        <v>424</v>
      </c>
      <c r="N69" s="1" t="s">
        <v>480</v>
      </c>
      <c r="O69" s="1" t="s">
        <v>154</v>
      </c>
    </row>
    <row r="70" spans="1:15" x14ac:dyDescent="0.3">
      <c r="A70" s="1" t="s">
        <v>29</v>
      </c>
      <c r="B70" s="197" t="s">
        <v>4</v>
      </c>
      <c r="C70" s="197">
        <v>5</v>
      </c>
      <c r="D70" s="197" t="s">
        <v>395</v>
      </c>
      <c r="I70" s="1" t="s">
        <v>51</v>
      </c>
      <c r="J70" s="197" t="s">
        <v>2</v>
      </c>
      <c r="K70" s="197">
        <v>5</v>
      </c>
      <c r="L70" s="197" t="s">
        <v>395</v>
      </c>
      <c r="M70" s="233" t="s">
        <v>481</v>
      </c>
      <c r="N70" s="1" t="s">
        <v>154</v>
      </c>
      <c r="O70" s="1" t="s">
        <v>154</v>
      </c>
    </row>
    <row r="71" spans="1:15" x14ac:dyDescent="0.3">
      <c r="A71" s="1" t="s">
        <v>119</v>
      </c>
      <c r="B71" s="197" t="s">
        <v>4</v>
      </c>
      <c r="C71" s="197">
        <v>5</v>
      </c>
      <c r="D71" s="197" t="s">
        <v>395</v>
      </c>
      <c r="E71" s="1" t="s">
        <v>447</v>
      </c>
      <c r="F71" s="1" t="s">
        <v>448</v>
      </c>
      <c r="I71" s="1" t="s">
        <v>56</v>
      </c>
      <c r="J71" s="197" t="s">
        <v>2</v>
      </c>
      <c r="K71" s="197">
        <v>5</v>
      </c>
      <c r="L71" s="197"/>
      <c r="M71" s="233"/>
    </row>
    <row r="72" spans="1:15" x14ac:dyDescent="0.3">
      <c r="A72" s="1" t="s">
        <v>330</v>
      </c>
      <c r="B72" s="197" t="s">
        <v>4</v>
      </c>
      <c r="C72" s="197">
        <v>5</v>
      </c>
      <c r="D72" s="197" t="s">
        <v>395</v>
      </c>
      <c r="E72" s="1" t="s">
        <v>449</v>
      </c>
      <c r="F72" s="1" t="s">
        <v>401</v>
      </c>
      <c r="G72" s="1" t="s">
        <v>450</v>
      </c>
      <c r="I72" s="1" t="s">
        <v>251</v>
      </c>
      <c r="J72" s="197" t="s">
        <v>2</v>
      </c>
      <c r="K72" s="197">
        <v>5</v>
      </c>
      <c r="L72" s="197"/>
      <c r="M72" s="233"/>
    </row>
    <row r="73" spans="1:15" x14ac:dyDescent="0.3">
      <c r="A73" s="1" t="s">
        <v>311</v>
      </c>
      <c r="B73" s="197" t="s">
        <v>4</v>
      </c>
      <c r="C73" s="197">
        <v>5</v>
      </c>
      <c r="D73" s="197" t="s">
        <v>395</v>
      </c>
      <c r="E73" s="1" t="s">
        <v>527</v>
      </c>
      <c r="F73" s="1" t="s">
        <v>525</v>
      </c>
      <c r="I73" s="1" t="s">
        <v>58</v>
      </c>
      <c r="J73" s="197" t="s">
        <v>2</v>
      </c>
      <c r="K73" s="197">
        <v>5</v>
      </c>
      <c r="L73" s="197" t="s">
        <v>395</v>
      </c>
      <c r="M73" s="233" t="s">
        <v>415</v>
      </c>
      <c r="N73" s="1" t="s">
        <v>482</v>
      </c>
    </row>
    <row r="74" spans="1:15" x14ac:dyDescent="0.3">
      <c r="I74" s="1" t="s">
        <v>65</v>
      </c>
      <c r="J74" s="197" t="s">
        <v>2</v>
      </c>
      <c r="K74" s="197">
        <v>5</v>
      </c>
      <c r="L74" s="197"/>
      <c r="M74" s="233"/>
    </row>
    <row r="75" spans="1:15" x14ac:dyDescent="0.3">
      <c r="I75" s="1" t="s">
        <v>68</v>
      </c>
      <c r="J75" s="197" t="s">
        <v>2</v>
      </c>
      <c r="K75" s="197">
        <v>5</v>
      </c>
      <c r="L75" s="197"/>
      <c r="M75" s="233"/>
    </row>
    <row r="76" spans="1:15" x14ac:dyDescent="0.3">
      <c r="I76" s="1" t="s">
        <v>72</v>
      </c>
      <c r="J76" s="197" t="s">
        <v>2</v>
      </c>
      <c r="K76" s="197">
        <v>5</v>
      </c>
      <c r="L76" s="197" t="s">
        <v>395</v>
      </c>
      <c r="M76" s="233" t="s">
        <v>417</v>
      </c>
      <c r="N76" s="1" t="s">
        <v>483</v>
      </c>
    </row>
    <row r="77" spans="1:15" x14ac:dyDescent="0.3">
      <c r="I77" s="1" t="s">
        <v>499</v>
      </c>
      <c r="J77" s="197" t="s">
        <v>2</v>
      </c>
      <c r="K77" s="197">
        <v>5</v>
      </c>
      <c r="L77" s="197" t="s">
        <v>395</v>
      </c>
      <c r="M77" s="233"/>
    </row>
    <row r="78" spans="1:15" x14ac:dyDescent="0.3">
      <c r="I78" s="1" t="s">
        <v>487</v>
      </c>
      <c r="J78" s="197" t="s">
        <v>2</v>
      </c>
      <c r="K78" s="197">
        <v>5</v>
      </c>
      <c r="L78" s="197"/>
      <c r="M78" s="233"/>
    </row>
    <row r="79" spans="1:15" x14ac:dyDescent="0.3">
      <c r="I79" s="1" t="s">
        <v>80</v>
      </c>
      <c r="J79" s="197" t="s">
        <v>2</v>
      </c>
      <c r="K79" s="197">
        <v>5</v>
      </c>
      <c r="L79" s="197" t="s">
        <v>395</v>
      </c>
      <c r="M79" s="233" t="s">
        <v>417</v>
      </c>
      <c r="N79" s="1" t="s">
        <v>402</v>
      </c>
      <c r="O79" s="1" t="s">
        <v>492</v>
      </c>
    </row>
    <row r="80" spans="1:15" x14ac:dyDescent="0.3">
      <c r="I80" s="1" t="s">
        <v>489</v>
      </c>
      <c r="J80" s="197" t="s">
        <v>2</v>
      </c>
      <c r="K80" s="197">
        <v>5</v>
      </c>
      <c r="L80" s="197" t="s">
        <v>395</v>
      </c>
      <c r="M80" s="233" t="s">
        <v>488</v>
      </c>
      <c r="N80" s="1" t="s">
        <v>402</v>
      </c>
    </row>
    <row r="81" spans="9:15" x14ac:dyDescent="0.3">
      <c r="I81" s="1" t="s">
        <v>82</v>
      </c>
      <c r="J81" s="197" t="s">
        <v>2</v>
      </c>
      <c r="K81" s="197">
        <v>5</v>
      </c>
      <c r="L81" s="197"/>
      <c r="M81" s="233"/>
    </row>
    <row r="82" spans="9:15" x14ac:dyDescent="0.3">
      <c r="I82" s="1" t="s">
        <v>283</v>
      </c>
      <c r="J82" s="197" t="s">
        <v>2</v>
      </c>
      <c r="K82" s="197">
        <v>5</v>
      </c>
      <c r="L82" s="197" t="s">
        <v>395</v>
      </c>
      <c r="M82" s="233" t="s">
        <v>548</v>
      </c>
      <c r="N82" s="1" t="s">
        <v>549</v>
      </c>
    </row>
    <row r="83" spans="9:15" x14ac:dyDescent="0.3">
      <c r="I83" s="1" t="s">
        <v>490</v>
      </c>
      <c r="J83" s="197" t="s">
        <v>2</v>
      </c>
      <c r="K83" s="197">
        <v>5</v>
      </c>
      <c r="L83" s="197"/>
      <c r="M83" s="233"/>
    </row>
    <row r="84" spans="9:15" x14ac:dyDescent="0.3">
      <c r="I84" s="1" t="s">
        <v>109</v>
      </c>
      <c r="J84" s="197" t="s">
        <v>2</v>
      </c>
      <c r="K84" s="197">
        <v>5</v>
      </c>
      <c r="L84" s="197"/>
      <c r="M84" s="233"/>
    </row>
    <row r="85" spans="9:15" x14ac:dyDescent="0.3">
      <c r="I85" s="1" t="s">
        <v>277</v>
      </c>
      <c r="J85" s="197" t="s">
        <v>2</v>
      </c>
      <c r="K85" s="197">
        <v>5</v>
      </c>
      <c r="L85" s="197"/>
      <c r="M85" s="233"/>
    </row>
    <row r="86" spans="9:15" x14ac:dyDescent="0.3">
      <c r="I86" s="1" t="s">
        <v>491</v>
      </c>
      <c r="J86" s="197" t="s">
        <v>2</v>
      </c>
      <c r="K86" s="197">
        <v>5</v>
      </c>
      <c r="L86" s="197" t="s">
        <v>395</v>
      </c>
      <c r="M86" s="233" t="s">
        <v>406</v>
      </c>
      <c r="N86" s="1" t="s">
        <v>403</v>
      </c>
    </row>
    <row r="87" spans="9:15" x14ac:dyDescent="0.3">
      <c r="I87" s="1" t="s">
        <v>271</v>
      </c>
      <c r="J87" s="197" t="s">
        <v>2</v>
      </c>
      <c r="K87" s="197">
        <v>5</v>
      </c>
      <c r="L87" s="197" t="s">
        <v>395</v>
      </c>
      <c r="M87" s="233" t="s">
        <v>488</v>
      </c>
      <c r="N87" s="1" t="s">
        <v>107</v>
      </c>
    </row>
    <row r="88" spans="9:15" x14ac:dyDescent="0.3">
      <c r="I88" s="1" t="s">
        <v>100</v>
      </c>
      <c r="J88" s="197" t="s">
        <v>2</v>
      </c>
      <c r="K88" s="197">
        <v>5</v>
      </c>
      <c r="L88" s="197" t="s">
        <v>395</v>
      </c>
      <c r="M88" s="233" t="s">
        <v>449</v>
      </c>
      <c r="N88" s="1" t="s">
        <v>406</v>
      </c>
    </row>
    <row r="89" spans="9:15" x14ac:dyDescent="0.3">
      <c r="I89" s="1" t="s">
        <v>102</v>
      </c>
      <c r="J89" s="197" t="s">
        <v>2</v>
      </c>
      <c r="K89" s="197">
        <v>5</v>
      </c>
      <c r="L89" s="197" t="s">
        <v>395</v>
      </c>
      <c r="M89" s="233"/>
    </row>
    <row r="90" spans="9:15" x14ac:dyDescent="0.3">
      <c r="I90" s="1" t="s">
        <v>106</v>
      </c>
      <c r="J90" s="197" t="s">
        <v>2</v>
      </c>
      <c r="K90" s="197">
        <v>5</v>
      </c>
      <c r="L90" s="197" t="s">
        <v>395</v>
      </c>
      <c r="M90" s="233" t="s">
        <v>474</v>
      </c>
      <c r="N90" s="1" t="s">
        <v>466</v>
      </c>
    </row>
    <row r="91" spans="9:15" x14ac:dyDescent="0.3">
      <c r="I91" s="1" t="s">
        <v>126</v>
      </c>
      <c r="J91" s="197" t="s">
        <v>2</v>
      </c>
      <c r="K91" s="197">
        <v>5</v>
      </c>
      <c r="L91" s="197" t="s">
        <v>395</v>
      </c>
      <c r="M91" s="233"/>
    </row>
    <row r="92" spans="9:15" x14ac:dyDescent="0.3">
      <c r="I92" s="1" t="s">
        <v>31</v>
      </c>
      <c r="J92" s="197" t="s">
        <v>1</v>
      </c>
      <c r="K92" s="197">
        <v>5</v>
      </c>
      <c r="L92" s="197" t="s">
        <v>395</v>
      </c>
      <c r="M92" s="233" t="s">
        <v>614</v>
      </c>
      <c r="N92" s="1" t="s">
        <v>472</v>
      </c>
      <c r="O92" s="1" t="s">
        <v>615</v>
      </c>
    </row>
    <row r="93" spans="9:15" x14ac:dyDescent="0.3">
      <c r="I93" s="1" t="s">
        <v>32</v>
      </c>
      <c r="J93" s="197" t="s">
        <v>1</v>
      </c>
      <c r="K93" s="197">
        <v>5</v>
      </c>
      <c r="L93" s="197" t="s">
        <v>395</v>
      </c>
      <c r="M93" s="233" t="s">
        <v>421</v>
      </c>
      <c r="N93" s="1" t="s">
        <v>154</v>
      </c>
    </row>
    <row r="94" spans="9:15" x14ac:dyDescent="0.3">
      <c r="I94" s="1" t="s">
        <v>35</v>
      </c>
      <c r="J94" s="197" t="s">
        <v>1</v>
      </c>
      <c r="K94" s="197">
        <v>5</v>
      </c>
      <c r="L94" s="197" t="s">
        <v>395</v>
      </c>
      <c r="M94" s="233"/>
      <c r="N94" s="1" t="s">
        <v>665</v>
      </c>
    </row>
    <row r="95" spans="9:15" x14ac:dyDescent="0.3">
      <c r="I95" s="1" t="s">
        <v>273</v>
      </c>
      <c r="J95" s="197" t="s">
        <v>1</v>
      </c>
      <c r="K95" s="197">
        <v>5</v>
      </c>
      <c r="L95" s="197" t="s">
        <v>395</v>
      </c>
      <c r="M95" s="233" t="s">
        <v>493</v>
      </c>
      <c r="N95" s="1" t="s">
        <v>154</v>
      </c>
      <c r="O95" s="1" t="s">
        <v>494</v>
      </c>
    </row>
    <row r="96" spans="9:15" x14ac:dyDescent="0.3">
      <c r="I96" s="1" t="s">
        <v>257</v>
      </c>
      <c r="J96" s="197" t="s">
        <v>1</v>
      </c>
      <c r="K96" s="197">
        <v>5</v>
      </c>
      <c r="L96" s="197" t="s">
        <v>395</v>
      </c>
      <c r="M96" s="233" t="s">
        <v>426</v>
      </c>
      <c r="N96" s="1" t="s">
        <v>485</v>
      </c>
      <c r="O96" s="1" t="s">
        <v>540</v>
      </c>
    </row>
    <row r="97" spans="9:15" x14ac:dyDescent="0.3">
      <c r="I97" s="1" t="s">
        <v>45</v>
      </c>
      <c r="J97" s="197" t="s">
        <v>1</v>
      </c>
      <c r="K97" s="197">
        <v>5</v>
      </c>
      <c r="L97" s="197"/>
      <c r="M97" s="233"/>
    </row>
    <row r="98" spans="9:15" x14ac:dyDescent="0.3">
      <c r="I98" s="1" t="s">
        <v>295</v>
      </c>
      <c r="J98" s="197" t="s">
        <v>1</v>
      </c>
      <c r="K98" s="197">
        <v>5</v>
      </c>
      <c r="L98" s="197" t="s">
        <v>395</v>
      </c>
      <c r="M98" s="233" t="s">
        <v>495</v>
      </c>
      <c r="N98" s="1" t="s">
        <v>472</v>
      </c>
      <c r="O98" s="1" t="s">
        <v>541</v>
      </c>
    </row>
    <row r="99" spans="9:15" x14ac:dyDescent="0.3">
      <c r="I99" s="1" t="s">
        <v>48</v>
      </c>
      <c r="J99" s="197" t="s">
        <v>1</v>
      </c>
      <c r="K99" s="197">
        <v>5</v>
      </c>
      <c r="L99" s="197" t="s">
        <v>395</v>
      </c>
      <c r="M99" s="233" t="s">
        <v>496</v>
      </c>
      <c r="N99" s="1" t="s">
        <v>474</v>
      </c>
    </row>
    <row r="100" spans="9:15" x14ac:dyDescent="0.3">
      <c r="I100" s="1" t="s">
        <v>51</v>
      </c>
      <c r="J100" s="197" t="s">
        <v>1</v>
      </c>
      <c r="K100" s="197">
        <v>5</v>
      </c>
      <c r="L100" s="197" t="s">
        <v>395</v>
      </c>
      <c r="M100" s="233" t="s">
        <v>496</v>
      </c>
      <c r="N100" s="1" t="s">
        <v>474</v>
      </c>
    </row>
    <row r="101" spans="9:15" x14ac:dyDescent="0.3">
      <c r="I101" s="1" t="s">
        <v>301</v>
      </c>
      <c r="J101" s="197" t="s">
        <v>1</v>
      </c>
      <c r="K101" s="197">
        <v>5</v>
      </c>
      <c r="L101" s="197" t="s">
        <v>395</v>
      </c>
      <c r="M101" s="233" t="s">
        <v>467</v>
      </c>
      <c r="N101" s="1" t="s">
        <v>497</v>
      </c>
      <c r="O101" s="1" t="s">
        <v>544</v>
      </c>
    </row>
    <row r="102" spans="9:15" x14ac:dyDescent="0.3">
      <c r="I102" s="1" t="s">
        <v>603</v>
      </c>
      <c r="J102" s="197" t="s">
        <v>1</v>
      </c>
      <c r="K102" s="197">
        <v>5</v>
      </c>
      <c r="L102" s="197" t="s">
        <v>395</v>
      </c>
      <c r="M102" s="233" t="s">
        <v>604</v>
      </c>
      <c r="N102" s="1" t="s">
        <v>498</v>
      </c>
      <c r="O102" s="1" t="s">
        <v>605</v>
      </c>
    </row>
    <row r="103" spans="9:15" x14ac:dyDescent="0.3">
      <c r="I103" s="1" t="s">
        <v>251</v>
      </c>
      <c r="J103" s="197" t="s">
        <v>1</v>
      </c>
      <c r="K103" s="197">
        <v>5</v>
      </c>
      <c r="L103" s="197" t="s">
        <v>395</v>
      </c>
      <c r="M103" s="233" t="s">
        <v>470</v>
      </c>
      <c r="N103" s="1" t="s">
        <v>498</v>
      </c>
    </row>
    <row r="104" spans="9:15" x14ac:dyDescent="0.3">
      <c r="I104" s="1" t="s">
        <v>664</v>
      </c>
      <c r="J104" s="197" t="s">
        <v>1</v>
      </c>
      <c r="K104" s="197">
        <v>5</v>
      </c>
      <c r="L104" s="197" t="s">
        <v>395</v>
      </c>
      <c r="M104" s="233"/>
      <c r="N104" s="1" t="s">
        <v>665</v>
      </c>
    </row>
    <row r="105" spans="9:15" x14ac:dyDescent="0.3">
      <c r="I105" s="1" t="s">
        <v>67</v>
      </c>
      <c r="J105" s="197" t="s">
        <v>1</v>
      </c>
      <c r="K105" s="197">
        <v>5</v>
      </c>
      <c r="L105" s="197"/>
      <c r="M105" s="233"/>
    </row>
    <row r="106" spans="9:15" x14ac:dyDescent="0.3">
      <c r="I106" s="1" t="s">
        <v>125</v>
      </c>
      <c r="J106" s="197" t="s">
        <v>1</v>
      </c>
      <c r="K106" s="197">
        <v>5</v>
      </c>
      <c r="L106" s="197"/>
      <c r="M106" s="233"/>
    </row>
    <row r="107" spans="9:15" x14ac:dyDescent="0.3">
      <c r="I107" s="1" t="s">
        <v>75</v>
      </c>
      <c r="J107" s="197" t="s">
        <v>1</v>
      </c>
      <c r="K107" s="197">
        <v>5</v>
      </c>
      <c r="L107" s="197"/>
      <c r="M107" s="233"/>
    </row>
    <row r="108" spans="9:15" x14ac:dyDescent="0.3">
      <c r="I108" s="1" t="s">
        <v>499</v>
      </c>
      <c r="J108" s="197" t="s">
        <v>1</v>
      </c>
      <c r="K108" s="197">
        <v>5</v>
      </c>
      <c r="L108" s="197"/>
      <c r="M108" s="233"/>
    </row>
    <row r="109" spans="9:15" x14ac:dyDescent="0.3">
      <c r="I109" s="1" t="s">
        <v>77</v>
      </c>
      <c r="J109" s="197" t="s">
        <v>1</v>
      </c>
      <c r="K109" s="197">
        <v>5</v>
      </c>
      <c r="L109" s="197"/>
      <c r="M109" s="233"/>
    </row>
    <row r="110" spans="9:15" x14ac:dyDescent="0.3">
      <c r="I110" s="1" t="s">
        <v>79</v>
      </c>
      <c r="J110" s="197" t="s">
        <v>1</v>
      </c>
      <c r="K110" s="197">
        <v>5</v>
      </c>
      <c r="L110" s="197" t="s">
        <v>395</v>
      </c>
      <c r="M110" s="233" t="s">
        <v>404</v>
      </c>
      <c r="N110" s="1" t="s">
        <v>448</v>
      </c>
    </row>
    <row r="111" spans="9:15" x14ac:dyDescent="0.3">
      <c r="I111" s="1" t="s">
        <v>80</v>
      </c>
      <c r="J111" s="197" t="s">
        <v>1</v>
      </c>
      <c r="K111" s="197">
        <v>5</v>
      </c>
      <c r="L111" s="197" t="s">
        <v>395</v>
      </c>
      <c r="M111" s="233" t="s">
        <v>500</v>
      </c>
      <c r="N111" s="1" t="s">
        <v>485</v>
      </c>
    </row>
    <row r="112" spans="9:15" x14ac:dyDescent="0.3">
      <c r="I112" s="1" t="s">
        <v>256</v>
      </c>
      <c r="J112" s="197" t="s">
        <v>1</v>
      </c>
      <c r="K112" s="197">
        <v>5</v>
      </c>
      <c r="L112" s="197"/>
      <c r="M112" s="233"/>
    </row>
    <row r="113" spans="9:15" x14ac:dyDescent="0.3">
      <c r="I113" s="1" t="s">
        <v>81</v>
      </c>
      <c r="J113" s="197" t="s">
        <v>1</v>
      </c>
      <c r="K113" s="197">
        <v>5</v>
      </c>
      <c r="L113" s="197" t="s">
        <v>395</v>
      </c>
      <c r="M113" s="233" t="s">
        <v>474</v>
      </c>
      <c r="N113" s="1" t="s">
        <v>417</v>
      </c>
    </row>
    <row r="114" spans="9:15" x14ac:dyDescent="0.3">
      <c r="I114" s="1" t="s">
        <v>247</v>
      </c>
      <c r="J114" s="197" t="s">
        <v>1</v>
      </c>
      <c r="K114" s="197">
        <v>5</v>
      </c>
      <c r="L114" s="197" t="s">
        <v>395</v>
      </c>
      <c r="M114" s="233" t="s">
        <v>428</v>
      </c>
    </row>
    <row r="115" spans="9:15" x14ac:dyDescent="0.3">
      <c r="I115" s="1" t="s">
        <v>85</v>
      </c>
      <c r="J115" s="197" t="s">
        <v>1</v>
      </c>
      <c r="K115" s="197">
        <v>5</v>
      </c>
      <c r="L115" s="197"/>
      <c r="M115" s="233"/>
    </row>
    <row r="116" spans="9:15" x14ac:dyDescent="0.3">
      <c r="I116" s="1" t="s">
        <v>86</v>
      </c>
      <c r="J116" s="197" t="s">
        <v>1</v>
      </c>
      <c r="K116" s="197">
        <v>5</v>
      </c>
      <c r="L116" s="197" t="s">
        <v>395</v>
      </c>
      <c r="M116" s="233"/>
    </row>
    <row r="117" spans="9:15" x14ac:dyDescent="0.3">
      <c r="I117" s="1" t="s">
        <v>88</v>
      </c>
      <c r="J117" s="197" t="s">
        <v>1</v>
      </c>
      <c r="K117" s="197">
        <v>5</v>
      </c>
      <c r="L117" s="197"/>
      <c r="M117" s="233"/>
    </row>
    <row r="118" spans="9:15" x14ac:dyDescent="0.3">
      <c r="I118" s="1" t="s">
        <v>261</v>
      </c>
      <c r="J118" s="197" t="s">
        <v>1</v>
      </c>
      <c r="K118" s="197">
        <v>5</v>
      </c>
      <c r="L118" s="197"/>
      <c r="M118" s="233"/>
    </row>
    <row r="119" spans="9:15" x14ac:dyDescent="0.3">
      <c r="I119" s="1" t="s">
        <v>96</v>
      </c>
      <c r="J119" s="197" t="s">
        <v>1</v>
      </c>
      <c r="K119" s="197">
        <v>5</v>
      </c>
      <c r="L119" s="197" t="s">
        <v>395</v>
      </c>
      <c r="M119" s="233" t="s">
        <v>396</v>
      </c>
      <c r="N119" s="1" t="s">
        <v>599</v>
      </c>
      <c r="O119" s="1" t="s">
        <v>600</v>
      </c>
    </row>
    <row r="120" spans="9:15" x14ac:dyDescent="0.3">
      <c r="I120" s="1" t="s">
        <v>267</v>
      </c>
      <c r="J120" s="197" t="s">
        <v>1</v>
      </c>
      <c r="K120" s="197">
        <v>5</v>
      </c>
      <c r="L120" s="197" t="s">
        <v>395</v>
      </c>
      <c r="M120" s="233" t="s">
        <v>501</v>
      </c>
      <c r="N120" s="1" t="s">
        <v>401</v>
      </c>
      <c r="O120" s="1" t="s">
        <v>502</v>
      </c>
    </row>
    <row r="121" spans="9:15" x14ac:dyDescent="0.3">
      <c r="I121" s="1" t="s">
        <v>235</v>
      </c>
      <c r="J121" s="197" t="s">
        <v>1</v>
      </c>
      <c r="K121" s="197">
        <v>5</v>
      </c>
      <c r="L121" s="197" t="s">
        <v>395</v>
      </c>
      <c r="M121" s="233" t="s">
        <v>706</v>
      </c>
      <c r="N121" s="1" t="s">
        <v>432</v>
      </c>
      <c r="O121" s="1" t="s">
        <v>644</v>
      </c>
    </row>
    <row r="122" spans="9:15" x14ac:dyDescent="0.3">
      <c r="I122" s="1" t="s">
        <v>101</v>
      </c>
      <c r="J122" s="197" t="s">
        <v>1</v>
      </c>
      <c r="K122" s="197">
        <v>5</v>
      </c>
      <c r="L122" s="197"/>
      <c r="M122" s="233"/>
    </row>
    <row r="123" spans="9:15" x14ac:dyDescent="0.3">
      <c r="I123" s="1" t="s">
        <v>106</v>
      </c>
      <c r="J123" s="197" t="s">
        <v>1</v>
      </c>
      <c r="K123" s="197">
        <v>5</v>
      </c>
      <c r="L123" s="197"/>
      <c r="M123" s="233"/>
    </row>
    <row r="124" spans="9:15" x14ac:dyDescent="0.3">
      <c r="I124" s="1" t="s">
        <v>333</v>
      </c>
      <c r="J124" s="197" t="s">
        <v>1</v>
      </c>
      <c r="K124" s="197">
        <v>5</v>
      </c>
      <c r="L124" s="197" t="s">
        <v>395</v>
      </c>
      <c r="M124" s="233" t="s">
        <v>618</v>
      </c>
      <c r="N124" s="1" t="s">
        <v>619</v>
      </c>
    </row>
    <row r="125" spans="9:15" x14ac:dyDescent="0.3">
      <c r="I125" s="1" t="s">
        <v>111</v>
      </c>
      <c r="J125" s="197" t="s">
        <v>1</v>
      </c>
      <c r="K125" s="197">
        <v>5</v>
      </c>
      <c r="L125" s="197" t="s">
        <v>395</v>
      </c>
      <c r="M125" s="233"/>
    </row>
    <row r="126" spans="9:15" x14ac:dyDescent="0.3">
      <c r="I126" s="1" t="s">
        <v>31</v>
      </c>
      <c r="J126" s="197" t="s">
        <v>3</v>
      </c>
      <c r="K126" s="197">
        <v>5</v>
      </c>
      <c r="L126" s="197" t="s">
        <v>395</v>
      </c>
      <c r="M126" s="233"/>
    </row>
    <row r="127" spans="9:15" x14ac:dyDescent="0.3">
      <c r="I127" s="1" t="s">
        <v>34</v>
      </c>
      <c r="J127" s="197" t="s">
        <v>3</v>
      </c>
      <c r="K127" s="197">
        <v>5</v>
      </c>
      <c r="L127" s="197" t="s">
        <v>395</v>
      </c>
      <c r="M127" s="233" t="s">
        <v>474</v>
      </c>
      <c r="N127" s="1" t="s">
        <v>417</v>
      </c>
    </row>
    <row r="128" spans="9:15" x14ac:dyDescent="0.3">
      <c r="I128" s="1" t="s">
        <v>273</v>
      </c>
      <c r="J128" s="197" t="s">
        <v>3</v>
      </c>
      <c r="K128" s="197">
        <v>5</v>
      </c>
      <c r="L128" s="197" t="s">
        <v>395</v>
      </c>
      <c r="M128" s="233" t="s">
        <v>417</v>
      </c>
      <c r="N128" s="1" t="s">
        <v>472</v>
      </c>
      <c r="O128" s="1" t="s">
        <v>503</v>
      </c>
    </row>
    <row r="129" spans="9:15" x14ac:dyDescent="0.3">
      <c r="I129" s="1" t="s">
        <v>257</v>
      </c>
      <c r="J129" s="197" t="s">
        <v>3</v>
      </c>
      <c r="K129" s="197">
        <v>5</v>
      </c>
      <c r="L129" s="197"/>
      <c r="M129" s="233"/>
    </row>
    <row r="130" spans="9:15" x14ac:dyDescent="0.3">
      <c r="I130" s="1" t="s">
        <v>504</v>
      </c>
      <c r="J130" s="197" t="s">
        <v>3</v>
      </c>
      <c r="K130" s="197">
        <v>5</v>
      </c>
      <c r="L130" s="197" t="s">
        <v>395</v>
      </c>
      <c r="M130" s="233" t="s">
        <v>505</v>
      </c>
      <c r="N130" s="1" t="s">
        <v>154</v>
      </c>
    </row>
    <row r="131" spans="9:15" x14ac:dyDescent="0.3">
      <c r="I131" s="1" t="s">
        <v>384</v>
      </c>
      <c r="J131" s="197" t="s">
        <v>3</v>
      </c>
      <c r="K131" s="197">
        <v>5</v>
      </c>
      <c r="L131" s="197" t="s">
        <v>395</v>
      </c>
      <c r="M131" s="233" t="s">
        <v>467</v>
      </c>
      <c r="N131" s="1" t="s">
        <v>473</v>
      </c>
      <c r="O131" s="1" t="s">
        <v>416</v>
      </c>
    </row>
    <row r="132" spans="9:15" x14ac:dyDescent="0.3">
      <c r="I132" s="1" t="s">
        <v>44</v>
      </c>
      <c r="J132" s="197" t="s">
        <v>3</v>
      </c>
      <c r="K132" s="197">
        <v>5</v>
      </c>
      <c r="L132" s="197"/>
      <c r="M132" s="233"/>
    </row>
    <row r="133" spans="9:15" x14ac:dyDescent="0.3">
      <c r="I133" s="1" t="s">
        <v>45</v>
      </c>
      <c r="J133" s="197" t="s">
        <v>3</v>
      </c>
      <c r="K133" s="197">
        <v>5</v>
      </c>
      <c r="L133" s="197"/>
      <c r="M133" s="233"/>
    </row>
    <row r="134" spans="9:15" x14ac:dyDescent="0.3">
      <c r="I134" s="1" t="s">
        <v>46</v>
      </c>
      <c r="J134" s="197" t="s">
        <v>3</v>
      </c>
      <c r="K134" s="197">
        <v>5</v>
      </c>
      <c r="L134" s="197" t="s">
        <v>395</v>
      </c>
      <c r="M134" s="233" t="s">
        <v>406</v>
      </c>
      <c r="N134" s="1" t="s">
        <v>399</v>
      </c>
    </row>
    <row r="135" spans="9:15" x14ac:dyDescent="0.3">
      <c r="I135" s="1" t="s">
        <v>51</v>
      </c>
      <c r="J135" s="197" t="s">
        <v>3</v>
      </c>
      <c r="K135" s="197">
        <v>5</v>
      </c>
      <c r="L135" s="197" t="s">
        <v>395</v>
      </c>
      <c r="M135" s="233" t="s">
        <v>506</v>
      </c>
      <c r="N135" s="1" t="s">
        <v>507</v>
      </c>
    </row>
    <row r="136" spans="9:15" x14ac:dyDescent="0.3">
      <c r="I136" s="1" t="s">
        <v>622</v>
      </c>
      <c r="J136" s="197" t="s">
        <v>3</v>
      </c>
      <c r="K136" s="197">
        <v>5</v>
      </c>
      <c r="L136" s="197" t="s">
        <v>395</v>
      </c>
      <c r="M136" s="233"/>
    </row>
    <row r="137" spans="9:15" x14ac:dyDescent="0.3">
      <c r="I137" s="1" t="s">
        <v>508</v>
      </c>
      <c r="J137" s="197" t="s">
        <v>3</v>
      </c>
      <c r="K137" s="197">
        <v>5</v>
      </c>
      <c r="L137" s="197"/>
      <c r="M137" s="233"/>
    </row>
    <row r="138" spans="9:15" x14ac:dyDescent="0.3">
      <c r="I138" s="1" t="s">
        <v>56</v>
      </c>
      <c r="J138" s="197" t="s">
        <v>3</v>
      </c>
      <c r="K138" s="197">
        <v>5</v>
      </c>
      <c r="L138" s="197" t="s">
        <v>395</v>
      </c>
      <c r="M138" s="233"/>
    </row>
    <row r="139" spans="9:15" x14ac:dyDescent="0.3">
      <c r="I139" s="1" t="s">
        <v>59</v>
      </c>
      <c r="J139" s="197" t="s">
        <v>3</v>
      </c>
      <c r="K139" s="197">
        <v>5</v>
      </c>
      <c r="L139" s="197" t="s">
        <v>395</v>
      </c>
      <c r="M139" s="233" t="s">
        <v>692</v>
      </c>
      <c r="N139" s="1" t="s">
        <v>414</v>
      </c>
      <c r="O139" s="1" t="s">
        <v>693</v>
      </c>
    </row>
    <row r="140" spans="9:15" x14ac:dyDescent="0.3">
      <c r="I140" s="1" t="s">
        <v>64</v>
      </c>
      <c r="J140" s="197" t="s">
        <v>3</v>
      </c>
      <c r="K140" s="197">
        <v>5</v>
      </c>
      <c r="L140" s="197" t="s">
        <v>395</v>
      </c>
      <c r="M140" s="233" t="s">
        <v>509</v>
      </c>
      <c r="N140" s="1" t="s">
        <v>483</v>
      </c>
    </row>
    <row r="141" spans="9:15" x14ac:dyDescent="0.3">
      <c r="I141" s="1" t="s">
        <v>69</v>
      </c>
      <c r="J141" s="197" t="s">
        <v>3</v>
      </c>
      <c r="K141" s="197">
        <v>5</v>
      </c>
      <c r="L141" s="197" t="s">
        <v>395</v>
      </c>
      <c r="M141" s="233" t="s">
        <v>426</v>
      </c>
      <c r="N141" s="1" t="s">
        <v>417</v>
      </c>
    </row>
    <row r="142" spans="9:15" x14ac:dyDescent="0.3">
      <c r="I142" s="1" t="s">
        <v>71</v>
      </c>
      <c r="J142" s="197" t="s">
        <v>3</v>
      </c>
      <c r="K142" s="197">
        <v>5</v>
      </c>
      <c r="L142" s="197" t="s">
        <v>395</v>
      </c>
      <c r="M142" s="233" t="s">
        <v>403</v>
      </c>
      <c r="N142" s="1" t="s">
        <v>432</v>
      </c>
      <c r="O142" s="1" t="s">
        <v>534</v>
      </c>
    </row>
    <row r="143" spans="9:15" x14ac:dyDescent="0.3">
      <c r="I143" s="1" t="s">
        <v>240</v>
      </c>
      <c r="J143" s="197" t="s">
        <v>3</v>
      </c>
      <c r="K143" s="197">
        <v>5</v>
      </c>
      <c r="L143" s="197"/>
      <c r="M143" s="233"/>
    </row>
    <row r="144" spans="9:15" x14ac:dyDescent="0.3">
      <c r="I144" s="1" t="s">
        <v>124</v>
      </c>
      <c r="J144" s="197" t="s">
        <v>3</v>
      </c>
      <c r="K144" s="197">
        <v>5</v>
      </c>
      <c r="L144" s="197"/>
      <c r="M144" s="233"/>
    </row>
    <row r="145" spans="9:15" x14ac:dyDescent="0.3">
      <c r="I145" s="1" t="s">
        <v>80</v>
      </c>
      <c r="J145" s="197" t="s">
        <v>3</v>
      </c>
      <c r="K145" s="197">
        <v>5</v>
      </c>
      <c r="L145" s="197" t="s">
        <v>395</v>
      </c>
      <c r="M145" s="233" t="s">
        <v>421</v>
      </c>
      <c r="N145" s="1" t="s">
        <v>410</v>
      </c>
    </row>
    <row r="146" spans="9:15" x14ac:dyDescent="0.3">
      <c r="I146" s="1" t="s">
        <v>128</v>
      </c>
      <c r="J146" s="197" t="s">
        <v>3</v>
      </c>
      <c r="K146" s="197">
        <v>5</v>
      </c>
      <c r="L146" s="197"/>
      <c r="M146" s="233"/>
    </row>
    <row r="147" spans="9:15" x14ac:dyDescent="0.3">
      <c r="I147" s="1" t="s">
        <v>306</v>
      </c>
      <c r="J147" s="197" t="s">
        <v>3</v>
      </c>
      <c r="K147" s="197">
        <v>5</v>
      </c>
      <c r="L147" s="197" t="s">
        <v>395</v>
      </c>
      <c r="M147" s="233" t="s">
        <v>510</v>
      </c>
      <c r="N147" s="1" t="s">
        <v>511</v>
      </c>
    </row>
    <row r="148" spans="9:15" x14ac:dyDescent="0.3">
      <c r="I148" s="1" t="s">
        <v>203</v>
      </c>
      <c r="J148" s="197" t="s">
        <v>3</v>
      </c>
      <c r="K148" s="197">
        <v>5</v>
      </c>
      <c r="L148" s="197"/>
      <c r="M148" s="233"/>
    </row>
    <row r="149" spans="9:15" x14ac:dyDescent="0.3">
      <c r="I149" s="1" t="s">
        <v>86</v>
      </c>
      <c r="J149" s="197" t="s">
        <v>3</v>
      </c>
      <c r="K149" s="197">
        <v>5</v>
      </c>
      <c r="L149" s="197"/>
      <c r="M149" s="233"/>
    </row>
    <row r="150" spans="9:15" x14ac:dyDescent="0.3">
      <c r="I150" s="1" t="s">
        <v>87</v>
      </c>
      <c r="J150" s="197" t="s">
        <v>3</v>
      </c>
      <c r="K150" s="197">
        <v>5</v>
      </c>
      <c r="L150" s="197" t="s">
        <v>395</v>
      </c>
      <c r="M150" s="233"/>
    </row>
    <row r="151" spans="9:15" x14ac:dyDescent="0.3">
      <c r="I151" s="1" t="s">
        <v>308</v>
      </c>
      <c r="J151" s="197" t="s">
        <v>3</v>
      </c>
      <c r="K151" s="197">
        <v>5</v>
      </c>
      <c r="L151" s="197"/>
      <c r="M151" s="233"/>
    </row>
    <row r="152" spans="9:15" x14ac:dyDescent="0.3">
      <c r="I152" s="1" t="s">
        <v>89</v>
      </c>
      <c r="J152" s="197" t="s">
        <v>3</v>
      </c>
      <c r="K152" s="197">
        <v>5</v>
      </c>
      <c r="L152" s="197" t="s">
        <v>395</v>
      </c>
      <c r="M152" s="233"/>
    </row>
    <row r="153" spans="9:15" x14ac:dyDescent="0.3">
      <c r="I153" s="1" t="s">
        <v>512</v>
      </c>
      <c r="J153" s="197" t="s">
        <v>3</v>
      </c>
      <c r="K153" s="197">
        <v>5</v>
      </c>
      <c r="L153" s="197" t="s">
        <v>395</v>
      </c>
      <c r="M153" s="233" t="s">
        <v>483</v>
      </c>
      <c r="N153" s="1" t="s">
        <v>467</v>
      </c>
    </row>
    <row r="154" spans="9:15" x14ac:dyDescent="0.3">
      <c r="I154" s="1" t="s">
        <v>103</v>
      </c>
      <c r="J154" s="197" t="s">
        <v>3</v>
      </c>
      <c r="K154" s="197">
        <v>5</v>
      </c>
      <c r="L154" s="197" t="s">
        <v>395</v>
      </c>
      <c r="M154" s="233"/>
    </row>
    <row r="155" spans="9:15" x14ac:dyDescent="0.3">
      <c r="I155" s="1" t="s">
        <v>305</v>
      </c>
      <c r="J155" s="197" t="s">
        <v>3</v>
      </c>
      <c r="K155" s="197">
        <v>5</v>
      </c>
      <c r="L155" s="197" t="s">
        <v>395</v>
      </c>
      <c r="M155" s="233" t="s">
        <v>448</v>
      </c>
      <c r="N155" s="1" t="s">
        <v>460</v>
      </c>
      <c r="O155" s="1" t="s">
        <v>423</v>
      </c>
    </row>
    <row r="156" spans="9:15" x14ac:dyDescent="0.3">
      <c r="I156" s="1" t="s">
        <v>284</v>
      </c>
      <c r="J156" s="197" t="s">
        <v>4</v>
      </c>
      <c r="K156" s="197">
        <v>5</v>
      </c>
      <c r="L156" s="197" t="s">
        <v>395</v>
      </c>
      <c r="M156" s="233" t="s">
        <v>467</v>
      </c>
      <c r="N156" s="1" t="s">
        <v>442</v>
      </c>
      <c r="O156" s="1" t="s">
        <v>513</v>
      </c>
    </row>
    <row r="157" spans="9:15" x14ac:dyDescent="0.3">
      <c r="I157" s="1" t="s">
        <v>273</v>
      </c>
      <c r="J157" s="197" t="s">
        <v>4</v>
      </c>
      <c r="K157" s="197">
        <v>5</v>
      </c>
      <c r="L157" s="197" t="s">
        <v>395</v>
      </c>
      <c r="M157" s="233" t="s">
        <v>467</v>
      </c>
      <c r="N157" s="1" t="s">
        <v>399</v>
      </c>
    </row>
    <row r="158" spans="9:15" x14ac:dyDescent="0.3">
      <c r="I158" s="1" t="s">
        <v>37</v>
      </c>
      <c r="J158" s="197" t="s">
        <v>4</v>
      </c>
      <c r="K158" s="197">
        <v>5</v>
      </c>
      <c r="L158" s="197" t="s">
        <v>395</v>
      </c>
      <c r="M158" s="233"/>
    </row>
    <row r="159" spans="9:15" x14ac:dyDescent="0.3">
      <c r="I159" s="1" t="s">
        <v>38</v>
      </c>
      <c r="J159" s="197" t="s">
        <v>4</v>
      </c>
      <c r="K159" s="197">
        <v>5</v>
      </c>
      <c r="L159" s="197" t="s">
        <v>395</v>
      </c>
      <c r="M159" s="233" t="s">
        <v>449</v>
      </c>
      <c r="N159" s="1" t="s">
        <v>403</v>
      </c>
    </row>
    <row r="160" spans="9:15" x14ac:dyDescent="0.3">
      <c r="I160" s="1" t="s">
        <v>39</v>
      </c>
      <c r="J160" s="197" t="s">
        <v>4</v>
      </c>
      <c r="K160" s="197">
        <v>5</v>
      </c>
      <c r="L160" s="197" t="s">
        <v>395</v>
      </c>
      <c r="M160" s="233"/>
    </row>
    <row r="161" spans="9:15" x14ac:dyDescent="0.3">
      <c r="I161" s="1" t="s">
        <v>257</v>
      </c>
      <c r="J161" s="197" t="s">
        <v>4</v>
      </c>
      <c r="K161" s="197">
        <v>5</v>
      </c>
      <c r="L161" s="197" t="s">
        <v>395</v>
      </c>
      <c r="M161" s="233" t="s">
        <v>514</v>
      </c>
      <c r="N161" s="1" t="s">
        <v>402</v>
      </c>
    </row>
    <row r="162" spans="9:15" x14ac:dyDescent="0.3">
      <c r="I162" s="1" t="s">
        <v>45</v>
      </c>
      <c r="J162" s="197" t="s">
        <v>4</v>
      </c>
      <c r="K162" s="197">
        <v>5</v>
      </c>
      <c r="L162" s="197"/>
      <c r="M162" s="233"/>
    </row>
    <row r="163" spans="9:15" x14ac:dyDescent="0.3">
      <c r="I163" s="1" t="s">
        <v>47</v>
      </c>
      <c r="J163" s="197" t="s">
        <v>4</v>
      </c>
      <c r="K163" s="197">
        <v>5</v>
      </c>
      <c r="L163" s="197"/>
      <c r="M163" s="233"/>
    </row>
    <row r="164" spans="9:15" x14ac:dyDescent="0.3">
      <c r="I164" s="1" t="s">
        <v>177</v>
      </c>
      <c r="J164" s="197" t="s">
        <v>4</v>
      </c>
      <c r="K164" s="197">
        <v>5</v>
      </c>
      <c r="L164" s="197" t="s">
        <v>395</v>
      </c>
      <c r="M164" s="233"/>
    </row>
    <row r="165" spans="9:15" x14ac:dyDescent="0.3">
      <c r="I165" s="1" t="s">
        <v>50</v>
      </c>
      <c r="J165" s="197" t="s">
        <v>4</v>
      </c>
      <c r="K165" s="197">
        <v>5</v>
      </c>
      <c r="L165" s="197" t="s">
        <v>395</v>
      </c>
      <c r="M165" s="233"/>
    </row>
    <row r="166" spans="9:15" x14ac:dyDescent="0.3">
      <c r="I166" s="1" t="s">
        <v>51</v>
      </c>
      <c r="J166" s="197" t="s">
        <v>4</v>
      </c>
      <c r="K166" s="197">
        <v>5</v>
      </c>
      <c r="L166" s="197" t="s">
        <v>395</v>
      </c>
      <c r="M166" s="233"/>
    </row>
    <row r="167" spans="9:15" x14ac:dyDescent="0.3">
      <c r="I167" s="1" t="s">
        <v>56</v>
      </c>
      <c r="J167" s="197" t="s">
        <v>4</v>
      </c>
      <c r="K167" s="197">
        <v>5</v>
      </c>
      <c r="L167" s="197" t="s">
        <v>395</v>
      </c>
      <c r="M167" s="233" t="s">
        <v>474</v>
      </c>
      <c r="N167" s="1" t="s">
        <v>485</v>
      </c>
      <c r="O167" s="1" t="s">
        <v>540</v>
      </c>
    </row>
    <row r="168" spans="9:15" x14ac:dyDescent="0.3">
      <c r="I168" s="1" t="s">
        <v>61</v>
      </c>
      <c r="J168" s="197" t="s">
        <v>4</v>
      </c>
      <c r="K168" s="197">
        <v>5</v>
      </c>
      <c r="L168" s="197" t="s">
        <v>395</v>
      </c>
      <c r="M168" s="233"/>
    </row>
    <row r="169" spans="9:15" x14ac:dyDescent="0.3">
      <c r="I169" s="1" t="s">
        <v>649</v>
      </c>
      <c r="J169" s="197" t="s">
        <v>4</v>
      </c>
      <c r="K169" s="197">
        <v>5</v>
      </c>
      <c r="L169" s="197" t="s">
        <v>395</v>
      </c>
      <c r="M169" s="233" t="s">
        <v>447</v>
      </c>
      <c r="N169" s="1" t="s">
        <v>662</v>
      </c>
      <c r="O169" s="1" t="s">
        <v>663</v>
      </c>
    </row>
    <row r="170" spans="9:15" x14ac:dyDescent="0.3">
      <c r="I170" s="1" t="s">
        <v>70</v>
      </c>
      <c r="J170" s="197" t="s">
        <v>4</v>
      </c>
      <c r="K170" s="197">
        <v>5</v>
      </c>
      <c r="L170" s="197"/>
      <c r="M170" s="233"/>
    </row>
    <row r="171" spans="9:15" x14ac:dyDescent="0.3">
      <c r="I171" s="1" t="s">
        <v>499</v>
      </c>
      <c r="J171" s="197" t="s">
        <v>4</v>
      </c>
      <c r="K171" s="197">
        <v>5</v>
      </c>
      <c r="L171" s="197" t="s">
        <v>395</v>
      </c>
      <c r="M171" s="233" t="s">
        <v>515</v>
      </c>
      <c r="N171" s="1" t="s">
        <v>413</v>
      </c>
    </row>
    <row r="172" spans="9:15" x14ac:dyDescent="0.3">
      <c r="I172" s="1" t="s">
        <v>516</v>
      </c>
      <c r="J172" s="197" t="s">
        <v>4</v>
      </c>
      <c r="K172" s="197">
        <v>5</v>
      </c>
      <c r="L172" s="197"/>
      <c r="M172" s="233"/>
    </row>
    <row r="173" spans="9:15" x14ac:dyDescent="0.3">
      <c r="I173" s="1" t="s">
        <v>517</v>
      </c>
      <c r="J173" s="197" t="s">
        <v>4</v>
      </c>
      <c r="K173" s="197">
        <v>5</v>
      </c>
      <c r="L173" s="197"/>
      <c r="M173" s="233"/>
    </row>
    <row r="174" spans="9:15" x14ac:dyDescent="0.3">
      <c r="I174" s="1" t="s">
        <v>80</v>
      </c>
      <c r="J174" s="197" t="s">
        <v>4</v>
      </c>
      <c r="K174" s="197">
        <v>5</v>
      </c>
      <c r="L174" s="197" t="s">
        <v>395</v>
      </c>
      <c r="M174" s="233" t="s">
        <v>412</v>
      </c>
    </row>
    <row r="175" spans="9:15" x14ac:dyDescent="0.3">
      <c r="I175" s="1" t="s">
        <v>82</v>
      </c>
      <c r="J175" s="197" t="s">
        <v>4</v>
      </c>
      <c r="K175" s="197">
        <v>5</v>
      </c>
      <c r="L175" s="197" t="s">
        <v>395</v>
      </c>
      <c r="M175" s="233" t="s">
        <v>547</v>
      </c>
    </row>
    <row r="176" spans="9:15" x14ac:dyDescent="0.3">
      <c r="I176" s="1" t="s">
        <v>244</v>
      </c>
      <c r="J176" s="197" t="s">
        <v>4</v>
      </c>
      <c r="K176" s="197">
        <v>5</v>
      </c>
      <c r="L176" s="197" t="s">
        <v>395</v>
      </c>
      <c r="M176" s="233" t="s">
        <v>518</v>
      </c>
      <c r="N176" s="1" t="s">
        <v>107</v>
      </c>
      <c r="O176" s="1" t="s">
        <v>529</v>
      </c>
    </row>
    <row r="177" spans="9:15" x14ac:dyDescent="0.3">
      <c r="I177" s="1" t="s">
        <v>270</v>
      </c>
      <c r="J177" s="197" t="s">
        <v>4</v>
      </c>
      <c r="K177" s="197">
        <v>5</v>
      </c>
      <c r="L177" s="197"/>
      <c r="M177" s="233"/>
    </row>
    <row r="178" spans="9:15" x14ac:dyDescent="0.3">
      <c r="I178" s="1" t="s">
        <v>89</v>
      </c>
      <c r="J178" s="197" t="s">
        <v>4</v>
      </c>
      <c r="K178" s="197">
        <v>5</v>
      </c>
      <c r="L178" s="197" t="s">
        <v>395</v>
      </c>
      <c r="M178" s="233"/>
    </row>
    <row r="179" spans="9:15" x14ac:dyDescent="0.3">
      <c r="I179" s="1" t="s">
        <v>201</v>
      </c>
      <c r="J179" s="197" t="s">
        <v>4</v>
      </c>
      <c r="K179" s="197">
        <v>5</v>
      </c>
      <c r="L179" s="197"/>
      <c r="M179" s="233"/>
    </row>
    <row r="180" spans="9:15" x14ac:dyDescent="0.3">
      <c r="I180" s="1" t="s">
        <v>491</v>
      </c>
      <c r="J180" s="197" t="s">
        <v>4</v>
      </c>
      <c r="K180" s="197">
        <v>5</v>
      </c>
      <c r="L180" s="197" t="s">
        <v>395</v>
      </c>
      <c r="M180" s="233"/>
    </row>
    <row r="181" spans="9:15" x14ac:dyDescent="0.3">
      <c r="I181" s="1" t="s">
        <v>234</v>
      </c>
      <c r="J181" s="197" t="s">
        <v>4</v>
      </c>
      <c r="K181" s="197">
        <v>5</v>
      </c>
      <c r="L181" s="197"/>
      <c r="M181" s="233"/>
    </row>
    <row r="182" spans="9:15" x14ac:dyDescent="0.3">
      <c r="I182" s="1" t="s">
        <v>249</v>
      </c>
      <c r="J182" s="197" t="s">
        <v>4</v>
      </c>
      <c r="K182" s="197">
        <v>5</v>
      </c>
      <c r="L182" s="197"/>
      <c r="M182" s="233"/>
    </row>
    <row r="183" spans="9:15" x14ac:dyDescent="0.3">
      <c r="I183" s="1" t="s">
        <v>127</v>
      </c>
      <c r="J183" s="197" t="s">
        <v>4</v>
      </c>
      <c r="K183" s="197">
        <v>5</v>
      </c>
      <c r="L183" s="197"/>
      <c r="M183" s="233"/>
    </row>
    <row r="184" spans="9:15" x14ac:dyDescent="0.3">
      <c r="I184" s="1" t="s">
        <v>107</v>
      </c>
      <c r="J184" s="197" t="s">
        <v>4</v>
      </c>
      <c r="K184" s="197">
        <v>5</v>
      </c>
      <c r="L184" s="197" t="s">
        <v>395</v>
      </c>
      <c r="M184" s="233" t="s">
        <v>467</v>
      </c>
      <c r="N184" s="1" t="s">
        <v>519</v>
      </c>
      <c r="O184" s="1" t="s">
        <v>454</v>
      </c>
    </row>
    <row r="185" spans="9:15" x14ac:dyDescent="0.3">
      <c r="I185" s="1" t="s">
        <v>333</v>
      </c>
      <c r="J185" s="197" t="s">
        <v>4</v>
      </c>
      <c r="K185" s="197">
        <v>5</v>
      </c>
      <c r="L185" s="197" t="s">
        <v>395</v>
      </c>
      <c r="M185" s="233" t="s">
        <v>404</v>
      </c>
      <c r="N185" s="1" t="s">
        <v>498</v>
      </c>
      <c r="O185" s="1" t="s">
        <v>608</v>
      </c>
    </row>
    <row r="186" spans="9:15" x14ac:dyDescent="0.3">
      <c r="I186" s="1" t="s">
        <v>108</v>
      </c>
      <c r="J186" s="197" t="s">
        <v>4</v>
      </c>
      <c r="K186" s="197">
        <v>5</v>
      </c>
      <c r="L186" s="197" t="s">
        <v>395</v>
      </c>
      <c r="M186" s="233"/>
    </row>
    <row r="187" spans="9:15" x14ac:dyDescent="0.3">
      <c r="I187" s="1" t="s">
        <v>113</v>
      </c>
      <c r="J187" s="197" t="s">
        <v>4</v>
      </c>
      <c r="K187" s="197">
        <v>5</v>
      </c>
      <c r="L187" s="197" t="s">
        <v>395</v>
      </c>
      <c r="M187" s="233" t="s">
        <v>433</v>
      </c>
      <c r="N187" s="1" t="s">
        <v>154</v>
      </c>
    </row>
  </sheetData>
  <conditionalFormatting sqref="D2:D73">
    <cfRule type="expression" dxfId="16" priority="37">
      <formula>IF($D2="Y",1,0)</formula>
    </cfRule>
  </conditionalFormatting>
  <conditionalFormatting sqref="C2:C73">
    <cfRule type="expression" dxfId="15" priority="31">
      <formula>IF($C2=11,1,0)</formula>
    </cfRule>
    <cfRule type="expression" dxfId="14" priority="34">
      <formula>IF($C2=5,1,0)</formula>
    </cfRule>
    <cfRule type="colorScale" priority="35">
      <colorScale>
        <cfvo type="num" val="5"/>
        <cfvo type="num" val="10"/>
        <color rgb="FFFF9A6E"/>
        <color rgb="FFBB6BFD"/>
      </colorScale>
    </cfRule>
  </conditionalFormatting>
  <conditionalFormatting sqref="D2 F2:G2 D3:G73 L2:L187 N2:O187">
    <cfRule type="containsBlanks" dxfId="13" priority="32">
      <formula>LEN(TRIM(D2))=0</formula>
    </cfRule>
  </conditionalFormatting>
  <conditionalFormatting sqref="L2:L187">
    <cfRule type="expression" dxfId="12" priority="5">
      <formula>IF($L2="Y",1,0)</formula>
    </cfRule>
  </conditionalFormatting>
  <conditionalFormatting sqref="K2:K187">
    <cfRule type="expression" dxfId="11" priority="1">
      <formula>IF($K2=11,1,0)</formula>
    </cfRule>
    <cfRule type="expression" dxfId="10" priority="3">
      <formula>IF($K2=5,1,0)</formula>
    </cfRule>
    <cfRule type="colorScale" priority="4">
      <colorScale>
        <cfvo type="num" val="5"/>
        <cfvo type="num" val="10"/>
        <color rgb="FFFF9A6E"/>
        <color rgb="FFBB6BFD"/>
      </colorScale>
    </cfRule>
  </conditionalFormatting>
  <conditionalFormatting sqref="I2:J187">
    <cfRule type="expression" dxfId="9" priority="6">
      <formula>IF($J2="A",1,0)</formula>
    </cfRule>
    <cfRule type="expression" dxfId="8" priority="7">
      <formula>IF($J2="G",1,0)</formula>
    </cfRule>
    <cfRule type="expression" dxfId="7" priority="8">
      <formula>IF($J2="S",1,0)</formula>
    </cfRule>
    <cfRule type="expression" dxfId="6" priority="9">
      <formula>IF($J2="M",1,0)</formula>
    </cfRule>
    <cfRule type="expression" dxfId="5" priority="10">
      <formula>IF($J2="W",1,0)</formula>
    </cfRule>
  </conditionalFormatting>
  <conditionalFormatting sqref="A2:B73">
    <cfRule type="expression" dxfId="4" priority="38">
      <formula>IF($B2="A",1,0)</formula>
    </cfRule>
    <cfRule type="expression" dxfId="3" priority="39">
      <formula>IF($B2="G",1,0)</formula>
    </cfRule>
    <cfRule type="expression" dxfId="2" priority="40">
      <formula>IF($B2="S",1,0)</formula>
    </cfRule>
    <cfRule type="expression" dxfId="1" priority="41">
      <formula>IF($B2="M",1,0)</formula>
    </cfRule>
    <cfRule type="expression" dxfId="0" priority="42">
      <formula>IF($B2="W",1,0)</formula>
    </cfRule>
  </conditionalFormatting>
  <pageMargins left="0.7" right="0.7" top="0.75" bottom="0.75" header="0.3" footer="0.3"/>
  <pageSetup paperSize="9" orientation="portrait" r:id="rId1"/>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zoomScale="85" zoomScaleNormal="85" workbookViewId="0">
      <selection activeCell="B12" sqref="B12"/>
    </sheetView>
  </sheetViews>
  <sheetFormatPr defaultRowHeight="13.8" x14ac:dyDescent="0.3"/>
  <cols>
    <col min="1" max="1" width="23.88671875" style="1" customWidth="1"/>
    <col min="2" max="5" width="45.5546875" style="1" customWidth="1"/>
    <col min="6" max="16384" width="8.88671875" style="1"/>
  </cols>
  <sheetData>
    <row r="1" spans="1:5" x14ac:dyDescent="0.3">
      <c r="A1" s="1" t="s">
        <v>555</v>
      </c>
      <c r="B1" s="1" t="s">
        <v>389</v>
      </c>
      <c r="C1" s="1" t="s">
        <v>556</v>
      </c>
      <c r="D1" s="1" t="s">
        <v>557</v>
      </c>
      <c r="E1" s="1" t="s">
        <v>558</v>
      </c>
    </row>
    <row r="2" spans="1:5" x14ac:dyDescent="0.3">
      <c r="A2" s="204" t="s">
        <v>550</v>
      </c>
      <c r="B2" s="203" t="s">
        <v>623</v>
      </c>
      <c r="C2" s="200" t="s">
        <v>552</v>
      </c>
      <c r="D2" s="206" t="s">
        <v>553</v>
      </c>
      <c r="E2" s="201" t="s">
        <v>554</v>
      </c>
    </row>
    <row r="3" spans="1:5" x14ac:dyDescent="0.3">
      <c r="A3" s="204" t="s">
        <v>559</v>
      </c>
      <c r="B3" s="200" t="s">
        <v>551</v>
      </c>
      <c r="C3" s="200" t="s">
        <v>565</v>
      </c>
      <c r="D3" s="201" t="s">
        <v>566</v>
      </c>
      <c r="E3" s="206" t="s">
        <v>567</v>
      </c>
    </row>
    <row r="4" spans="1:5" x14ac:dyDescent="0.3">
      <c r="A4" s="204" t="s">
        <v>560</v>
      </c>
      <c r="B4" s="201" t="s">
        <v>612</v>
      </c>
      <c r="C4" s="202" t="s">
        <v>569</v>
      </c>
      <c r="D4" s="200" t="s">
        <v>552</v>
      </c>
      <c r="E4" s="201" t="s">
        <v>667</v>
      </c>
    </row>
    <row r="5" spans="1:5" x14ac:dyDescent="0.3">
      <c r="A5" s="204" t="s">
        <v>585</v>
      </c>
    </row>
    <row r="6" spans="1:5" x14ac:dyDescent="0.3">
      <c r="A6" s="204" t="s">
        <v>561</v>
      </c>
      <c r="B6" s="202" t="s">
        <v>570</v>
      </c>
      <c r="C6" s="202" t="s">
        <v>571</v>
      </c>
      <c r="D6" s="203" t="s">
        <v>572</v>
      </c>
      <c r="E6" s="1" t="s">
        <v>573</v>
      </c>
    </row>
    <row r="7" spans="1:5" x14ac:dyDescent="0.3">
      <c r="A7" s="204" t="s">
        <v>575</v>
      </c>
      <c r="B7" s="202" t="s">
        <v>593</v>
      </c>
      <c r="C7" s="200" t="s">
        <v>592</v>
      </c>
      <c r="D7" s="202" t="s">
        <v>569</v>
      </c>
      <c r="E7" s="203" t="s">
        <v>591</v>
      </c>
    </row>
    <row r="8" spans="1:5" x14ac:dyDescent="0.3">
      <c r="A8" s="204" t="s">
        <v>579</v>
      </c>
    </row>
    <row r="9" spans="1:5" x14ac:dyDescent="0.3">
      <c r="A9" s="204" t="s">
        <v>580</v>
      </c>
    </row>
    <row r="10" spans="1:5" x14ac:dyDescent="0.3">
      <c r="A10" s="204" t="s">
        <v>581</v>
      </c>
    </row>
    <row r="11" spans="1:5" x14ac:dyDescent="0.3">
      <c r="A11" s="204" t="s">
        <v>582</v>
      </c>
      <c r="B11" s="202" t="s">
        <v>593</v>
      </c>
      <c r="C11" s="200" t="s">
        <v>592</v>
      </c>
      <c r="D11" s="202" t="s">
        <v>569</v>
      </c>
      <c r="E11" s="200" t="s">
        <v>552</v>
      </c>
    </row>
    <row r="12" spans="1:5" x14ac:dyDescent="0.3">
      <c r="A12" s="205" t="s">
        <v>582</v>
      </c>
      <c r="B12" s="215" t="s">
        <v>568</v>
      </c>
      <c r="C12" s="202" t="s">
        <v>569</v>
      </c>
      <c r="D12" s="202" t="s">
        <v>636</v>
      </c>
      <c r="E12" s="200" t="s">
        <v>592</v>
      </c>
    </row>
    <row r="13" spans="1:5" x14ac:dyDescent="0.3">
      <c r="A13" s="204" t="s">
        <v>444</v>
      </c>
      <c r="B13" s="203" t="s">
        <v>623</v>
      </c>
      <c r="C13" s="203" t="s">
        <v>688</v>
      </c>
      <c r="D13" s="203" t="s">
        <v>583</v>
      </c>
      <c r="E13" s="203" t="s">
        <v>632</v>
      </c>
    </row>
    <row r="14" spans="1:5" x14ac:dyDescent="0.3">
      <c r="A14" s="205" t="s">
        <v>707</v>
      </c>
      <c r="B14" s="206" t="s">
        <v>584</v>
      </c>
      <c r="C14" s="206" t="s">
        <v>709</v>
      </c>
      <c r="D14" s="206" t="s">
        <v>601</v>
      </c>
      <c r="E14" s="206" t="s">
        <v>708</v>
      </c>
    </row>
    <row r="15" spans="1:5" x14ac:dyDescent="0.3">
      <c r="A15" s="204" t="s">
        <v>562</v>
      </c>
      <c r="B15" s="206" t="s">
        <v>710</v>
      </c>
      <c r="C15" s="200" t="s">
        <v>552</v>
      </c>
      <c r="D15" s="206" t="s">
        <v>553</v>
      </c>
      <c r="E15" s="201" t="s">
        <v>554</v>
      </c>
    </row>
    <row r="16" spans="1:5" x14ac:dyDescent="0.3">
      <c r="A16" s="204" t="s">
        <v>624</v>
      </c>
      <c r="B16" s="200" t="s">
        <v>625</v>
      </c>
      <c r="C16" s="200" t="s">
        <v>626</v>
      </c>
      <c r="D16" s="206" t="s">
        <v>628</v>
      </c>
      <c r="E16" s="200" t="s">
        <v>627</v>
      </c>
    </row>
    <row r="17" spans="1:5" x14ac:dyDescent="0.3">
      <c r="A17" s="204" t="s">
        <v>563</v>
      </c>
      <c r="B17" s="200" t="s">
        <v>596</v>
      </c>
      <c r="C17" s="200" t="s">
        <v>552</v>
      </c>
      <c r="D17" s="200" t="s">
        <v>597</v>
      </c>
      <c r="E17" s="200" t="s">
        <v>598</v>
      </c>
    </row>
    <row r="18" spans="1:5" x14ac:dyDescent="0.3">
      <c r="A18" s="204" t="s">
        <v>564</v>
      </c>
      <c r="B18" s="202" t="s">
        <v>593</v>
      </c>
      <c r="C18" s="202" t="s">
        <v>569</v>
      </c>
      <c r="D18" s="202" t="s">
        <v>594</v>
      </c>
      <c r="E18" s="202" t="s">
        <v>595</v>
      </c>
    </row>
    <row r="19" spans="1:5" x14ac:dyDescent="0.3">
      <c r="A19" s="204" t="s">
        <v>574</v>
      </c>
      <c r="B19" s="201" t="s">
        <v>666</v>
      </c>
      <c r="C19" s="201" t="s">
        <v>681</v>
      </c>
      <c r="D19" s="201" t="s">
        <v>667</v>
      </c>
      <c r="E19" s="201" t="s">
        <v>668</v>
      </c>
    </row>
    <row r="20" spans="1:5" x14ac:dyDescent="0.3">
      <c r="A20" s="204" t="s">
        <v>589</v>
      </c>
      <c r="B20" s="203" t="s">
        <v>633</v>
      </c>
      <c r="C20" s="200" t="s">
        <v>592</v>
      </c>
      <c r="D20" s="203" t="s">
        <v>632</v>
      </c>
      <c r="E20" s="200" t="s">
        <v>552</v>
      </c>
    </row>
    <row r="21" spans="1:5" x14ac:dyDescent="0.3">
      <c r="A21" s="204" t="s">
        <v>588</v>
      </c>
      <c r="B21" s="202" t="s">
        <v>568</v>
      </c>
      <c r="C21" s="202" t="s">
        <v>569</v>
      </c>
      <c r="D21" s="206" t="s">
        <v>601</v>
      </c>
      <c r="E21" s="202" t="s">
        <v>602</v>
      </c>
    </row>
    <row r="22" spans="1:5" x14ac:dyDescent="0.3">
      <c r="A22" s="204" t="s">
        <v>586</v>
      </c>
    </row>
    <row r="23" spans="1:5" x14ac:dyDescent="0.3">
      <c r="A23" s="204" t="s">
        <v>587</v>
      </c>
    </row>
    <row r="24" spans="1:5" x14ac:dyDescent="0.3">
      <c r="A24" s="204" t="s">
        <v>576</v>
      </c>
      <c r="B24" s="200" t="s">
        <v>551</v>
      </c>
      <c r="C24" s="200" t="s">
        <v>689</v>
      </c>
      <c r="D24" s="203" t="s">
        <v>690</v>
      </c>
      <c r="E24" s="200" t="s">
        <v>691</v>
      </c>
    </row>
    <row r="25" spans="1:5" x14ac:dyDescent="0.3">
      <c r="A25" s="204" t="s">
        <v>577</v>
      </c>
      <c r="B25" s="202" t="s">
        <v>590</v>
      </c>
      <c r="C25" s="202" t="s">
        <v>569</v>
      </c>
      <c r="D25" s="203" t="s">
        <v>591</v>
      </c>
      <c r="E25" s="200" t="s">
        <v>592</v>
      </c>
    </row>
    <row r="26" spans="1:5" x14ac:dyDescent="0.3">
      <c r="A26" s="204" t="s">
        <v>578</v>
      </c>
      <c r="B26" s="201" t="s">
        <v>637</v>
      </c>
      <c r="C26" s="200" t="s">
        <v>638</v>
      </c>
      <c r="D26" s="206" t="s">
        <v>639</v>
      </c>
      <c r="E26" s="202" t="s">
        <v>640</v>
      </c>
    </row>
    <row r="27" spans="1:5" x14ac:dyDescent="0.3">
      <c r="A27" s="205" t="s">
        <v>694</v>
      </c>
      <c r="B27" s="203" t="s">
        <v>695</v>
      </c>
      <c r="C27" s="201" t="s">
        <v>696</v>
      </c>
      <c r="D27" s="229" t="s">
        <v>697</v>
      </c>
      <c r="E27" s="215" t="s">
        <v>698</v>
      </c>
    </row>
    <row r="28" spans="1:5" x14ac:dyDescent="0.3">
      <c r="A28" s="204" t="s">
        <v>610</v>
      </c>
      <c r="B28" s="202" t="s">
        <v>590</v>
      </c>
      <c r="C28" s="202" t="s">
        <v>569</v>
      </c>
      <c r="D28" s="203" t="s">
        <v>591</v>
      </c>
      <c r="E28" s="200" t="s">
        <v>592</v>
      </c>
    </row>
    <row r="29" spans="1:5" x14ac:dyDescent="0.3">
      <c r="A29" s="205" t="s">
        <v>611</v>
      </c>
      <c r="B29" s="201" t="s">
        <v>612</v>
      </c>
      <c r="C29" s="202" t="s">
        <v>569</v>
      </c>
      <c r="D29" s="206" t="s">
        <v>613</v>
      </c>
      <c r="E29" s="200" t="s">
        <v>592</v>
      </c>
    </row>
    <row r="30" spans="1:5" x14ac:dyDescent="0.3">
      <c r="A30" s="204" t="s">
        <v>629</v>
      </c>
    </row>
  </sheetData>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_ReadMe</vt:lpstr>
      <vt:lpstr>Chars,Relics</vt:lpstr>
      <vt:lpstr>5(+)Star,Talis</vt:lpstr>
      <vt:lpstr>Dungeons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Lougher</dc:creator>
  <cp:lastModifiedBy>Matthew Lougher</cp:lastModifiedBy>
  <cp:lastPrinted>2019-10-23T14:52:11Z</cp:lastPrinted>
  <dcterms:created xsi:type="dcterms:W3CDTF">2018-07-25T10:06:03Z</dcterms:created>
  <dcterms:modified xsi:type="dcterms:W3CDTF">2020-05-22T10:34:55Z</dcterms:modified>
</cp:coreProperties>
</file>